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02032021essfr.sharepoint.com/sites/TEINTTransitioncologique/Documents partages/General/Accompagnement/Structuration de filières/TLC/3_Fonds réemploi/1_AMI/1_Conception/2026/Pièces justificatives/"/>
    </mc:Choice>
  </mc:AlternateContent>
  <xr:revisionPtr revIDLastSave="2668" documentId="11_C6C1D371A8E20C02378CFD428E59F4E63ED943D8" xr6:coauthVersionLast="47" xr6:coauthVersionMax="47" xr10:uidLastSave="{B84BB407-9FE0-4086-AB9C-15A2BBF38BB0}"/>
  <bookViews>
    <workbookView xWindow="28680" yWindow="-120" windowWidth="29040" windowHeight="15720" xr2:uid="{00000000-000D-0000-FFFF-FFFF00000000}"/>
  </bookViews>
  <sheets>
    <sheet name="BP projet" sheetId="5" r:id="rId1"/>
    <sheet name="Exemple de BP complété" sheetId="7" r:id="rId2"/>
    <sheet name="Notice du BP projet" sheetId="2" r:id="rId3"/>
    <sheet name="Dépenses éligibles par axe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7" l="1"/>
  <c r="G11" i="7"/>
  <c r="G21" i="7" s="1"/>
  <c r="G23" i="7"/>
  <c r="D49" i="7"/>
  <c r="C32" i="7"/>
  <c r="C38" i="7" s="1"/>
  <c r="C48" i="7"/>
  <c r="D54" i="7"/>
  <c r="C49" i="7"/>
  <c r="G35" i="7"/>
  <c r="C54" i="7"/>
  <c r="C41" i="7"/>
  <c r="C79" i="7"/>
  <c r="C78" i="7"/>
  <c r="C77" i="7"/>
  <c r="C75" i="7"/>
  <c r="C74" i="7"/>
  <c r="C72" i="7"/>
  <c r="C71" i="7"/>
  <c r="C70" i="7"/>
  <c r="C69" i="7"/>
  <c r="D62" i="7"/>
  <c r="C62" i="7"/>
  <c r="H50" i="7"/>
  <c r="D46" i="7"/>
  <c r="C46" i="7"/>
  <c r="G41" i="7"/>
  <c r="G40" i="7"/>
  <c r="G39" i="7"/>
  <c r="G38" i="7"/>
  <c r="D38" i="7"/>
  <c r="G37" i="7"/>
  <c r="G36" i="7"/>
  <c r="G34" i="7"/>
  <c r="G33" i="7"/>
  <c r="G32" i="7"/>
  <c r="G31" i="7"/>
  <c r="H29" i="7"/>
  <c r="G29" i="7"/>
  <c r="D29" i="7"/>
  <c r="C29" i="7"/>
  <c r="H21" i="7"/>
  <c r="D21" i="7"/>
  <c r="C21" i="7"/>
  <c r="G33" i="5"/>
  <c r="G38" i="5"/>
  <c r="G46" i="5"/>
  <c r="C65" i="5"/>
  <c r="G37" i="5"/>
  <c r="D34" i="5"/>
  <c r="C58" i="5"/>
  <c r="C75" i="5"/>
  <c r="C74" i="5"/>
  <c r="C73" i="5"/>
  <c r="C71" i="5"/>
  <c r="C70" i="5"/>
  <c r="C68" i="5"/>
  <c r="C67" i="5"/>
  <c r="C66" i="5"/>
  <c r="D58" i="5"/>
  <c r="H46" i="5"/>
  <c r="D50" i="5"/>
  <c r="C50" i="5"/>
  <c r="D42" i="5"/>
  <c r="C42" i="5"/>
  <c r="G36" i="5"/>
  <c r="G35" i="5"/>
  <c r="G34" i="5"/>
  <c r="C72" i="5"/>
  <c r="G32" i="5"/>
  <c r="G31" i="5"/>
  <c r="C34" i="5"/>
  <c r="G30" i="5"/>
  <c r="G29" i="5"/>
  <c r="G28" i="5"/>
  <c r="G27" i="5"/>
  <c r="H25" i="5"/>
  <c r="D25" i="5"/>
  <c r="C25" i="5"/>
  <c r="G25" i="5"/>
  <c r="H17" i="5"/>
  <c r="D17" i="5"/>
  <c r="C69" i="5"/>
  <c r="G17" i="5"/>
  <c r="H63" i="7" l="1"/>
  <c r="C73" i="7"/>
  <c r="C63" i="7"/>
  <c r="C76" i="7"/>
  <c r="D63" i="7"/>
  <c r="G42" i="7"/>
  <c r="G63" i="7"/>
  <c r="H59" i="5"/>
  <c r="G59" i="5"/>
  <c r="C76" i="5"/>
  <c r="D59" i="5"/>
  <c r="C17" i="5"/>
  <c r="C59" i="5" s="1"/>
  <c r="C80" i="7" l="1"/>
</calcChain>
</file>

<file path=xl/sharedStrings.xml><?xml version="1.0" encoding="utf-8"?>
<sst xmlns="http://schemas.openxmlformats.org/spreadsheetml/2006/main" count="350" uniqueCount="172">
  <si>
    <t>Ressources mobilisées pour la mise en place du projet</t>
  </si>
  <si>
    <t>Montant prévisionnel total</t>
  </si>
  <si>
    <r>
      <t xml:space="preserve">Autofinancement
</t>
    </r>
    <r>
      <rPr>
        <sz val="10"/>
        <color theme="1"/>
        <rFont val="Calibri"/>
        <family val="2"/>
        <scheme val="minor"/>
      </rPr>
      <t>(recettes de vente ou de prestation de service, fonds propres, …)</t>
    </r>
  </si>
  <si>
    <t>…</t>
  </si>
  <si>
    <t>Sous-total Achats</t>
  </si>
  <si>
    <t>Sous-total Autofinancement</t>
  </si>
  <si>
    <r>
      <t xml:space="preserve">Financements externes
</t>
    </r>
    <r>
      <rPr>
        <sz val="10"/>
        <color theme="1"/>
        <rFont val="Calibri"/>
        <family val="2"/>
        <scheme val="minor"/>
      </rPr>
      <t>(subventions publiques, mécénat privé, dons, …)</t>
    </r>
  </si>
  <si>
    <t>Sous-total Communication</t>
  </si>
  <si>
    <t>Sous-total Financements externes</t>
  </si>
  <si>
    <t xml:space="preserve">                                                                                                                                                                                                                                                                                                                                                                                                                                                                                                                    </t>
  </si>
  <si>
    <t>Sous-total Investissements</t>
  </si>
  <si>
    <r>
      <t>Prestations externes</t>
    </r>
    <r>
      <rPr>
        <b/>
        <sz val="10"/>
        <color theme="1"/>
        <rFont val="Calibri"/>
        <family val="2"/>
        <scheme val="minor"/>
      </rPr>
      <t xml:space="preserve"> 
</t>
    </r>
    <r>
      <rPr>
        <sz val="10"/>
        <color theme="1"/>
        <rFont val="Calibri"/>
        <family val="2"/>
        <scheme val="minor"/>
      </rPr>
      <t>(étude de faisabilité, formation, mission de conseil, …)</t>
    </r>
  </si>
  <si>
    <r>
      <t xml:space="preserve">Autre 
</t>
    </r>
    <r>
      <rPr>
        <sz val="10"/>
        <color theme="1"/>
        <rFont val="Calibri"/>
        <family val="2"/>
        <scheme val="minor"/>
      </rPr>
      <t>(précisez)</t>
    </r>
  </si>
  <si>
    <t>Sous-total Prestations externes</t>
  </si>
  <si>
    <t>Sous-total (Autre)</t>
  </si>
  <si>
    <t>Sous-total Ressources humaines</t>
  </si>
  <si>
    <t>Total</t>
  </si>
  <si>
    <t>Intitulé de la dépense 1</t>
  </si>
  <si>
    <t>Intitulé de la ressource 1</t>
  </si>
  <si>
    <t>Intitulé de la dépense 2</t>
  </si>
  <si>
    <t>Intitulé de la ressource 2</t>
  </si>
  <si>
    <t>Intitulé de la dépense 3</t>
  </si>
  <si>
    <t>Intitulé de la ressource 3</t>
  </si>
  <si>
    <t>Intitulé de la dépense 4</t>
  </si>
  <si>
    <t>Intitulé de la ressource 4</t>
  </si>
  <si>
    <t>Intitulé de la dépense 5</t>
  </si>
  <si>
    <t>Intitulé de la ressource 5</t>
  </si>
  <si>
    <t>Intitulés des ressources</t>
  </si>
  <si>
    <t>Intitulés des dépenses</t>
  </si>
  <si>
    <r>
      <t>Montant prévisionnel total</t>
    </r>
    <r>
      <rPr>
        <b/>
        <sz val="11"/>
        <color theme="9"/>
        <rFont val="Calibri"/>
        <family val="2"/>
        <scheme val="minor"/>
      </rPr>
      <t>.</t>
    </r>
  </si>
  <si>
    <t>Précisez l'axe de financement de l'AMI concerné</t>
  </si>
  <si>
    <t>Montant déjà acquis au moment de la candidature à l'AMI</t>
  </si>
  <si>
    <t xml:space="preserve">Sous-total Montant sollicité dans le cadre de l'AMI textiles ESS France </t>
  </si>
  <si>
    <t>Dépenses engagées pour la mise en place du projet</t>
  </si>
  <si>
    <t>Axe 1.1</t>
  </si>
  <si>
    <r>
      <t xml:space="preserve">Communication
</t>
    </r>
    <r>
      <rPr>
        <sz val="10"/>
        <color theme="1"/>
        <rFont val="Calibri"/>
        <family val="2"/>
        <scheme val="minor"/>
      </rPr>
      <t>(banderoles, kakémonos, panneaux d'affichage, site web, …)</t>
    </r>
  </si>
  <si>
    <t>Intitulé de la dépense 6</t>
  </si>
  <si>
    <t>Axe 2.2</t>
  </si>
  <si>
    <t>Graphisme panneaux (x3) "la seconde vie des TLC"</t>
  </si>
  <si>
    <t>Fabrication des panneaux dibon (x3) "la seconde vie des TLC"</t>
  </si>
  <si>
    <t>A titre informatif : dépenses prévues par axes</t>
  </si>
  <si>
    <r>
      <t xml:space="preserve">Ressources humaines internes dédiées au projet 
</t>
    </r>
    <r>
      <rPr>
        <sz val="10"/>
        <color theme="1"/>
        <rFont val="Calibri"/>
        <family val="2"/>
        <scheme val="minor"/>
      </rPr>
      <t>(coût employeur des rémunérations, frais de déplacement et de mission, ...)</t>
    </r>
  </si>
  <si>
    <t>Aide aux postes</t>
  </si>
  <si>
    <t>Axe 3.3</t>
  </si>
  <si>
    <t>Extension de l'espace de vente (+15m2)</t>
  </si>
  <si>
    <t>Isolation des cloisons</t>
  </si>
  <si>
    <t>Peinture de l'espace de vente (extension comprise)</t>
  </si>
  <si>
    <t>Chargée de mission (60h) - Animation des visites mensuelles</t>
  </si>
  <si>
    <t>Recettes</t>
  </si>
  <si>
    <t>Fonds propres</t>
  </si>
  <si>
    <t>Subvention de la communauté de commune</t>
  </si>
  <si>
    <t>Budget prévisionnel AMI textiles ESS France - A REMPLIR</t>
  </si>
  <si>
    <t xml:space="preserve">dont montant sollicité à l'AMI </t>
  </si>
  <si>
    <r>
      <rPr>
        <b/>
        <sz val="12"/>
        <color rgb="FF000000"/>
        <rFont val="Calibri"/>
        <family val="2"/>
        <scheme val="minor"/>
      </rPr>
      <t xml:space="preserve">Notice :
</t>
    </r>
    <r>
      <rPr>
        <sz val="12"/>
        <color rgb="FF000000"/>
        <rFont val="Calibri"/>
        <family val="2"/>
        <scheme val="minor"/>
      </rPr>
      <t>&gt; Remplissez le budget prévisionnel</t>
    </r>
    <r>
      <rPr>
        <b/>
        <u/>
        <sz val="12"/>
        <color rgb="FF000000"/>
        <rFont val="Calibri"/>
        <family val="2"/>
        <scheme val="minor"/>
      </rPr>
      <t xml:space="preserve"> avec TOUTES les dépenses prévues pour le projet qu'elles soient prise en charge par les financements de l'AMI ou non</t>
    </r>
    <r>
      <rPr>
        <sz val="12"/>
        <color rgb="FF000000"/>
        <rFont val="Calibri"/>
        <family val="2"/>
        <scheme val="minor"/>
      </rPr>
      <t xml:space="preserve">, en adéquation avec les actions détaillées dans le formulaire de candidature.
&gt; </t>
    </r>
    <r>
      <rPr>
        <b/>
        <u/>
        <sz val="12"/>
        <color rgb="FF000000"/>
        <rFont val="Calibri"/>
        <family val="2"/>
        <scheme val="minor"/>
      </rPr>
      <t>Le total des dépenses doit être égal au total des ressources.</t>
    </r>
    <r>
      <rPr>
        <b/>
        <sz val="12"/>
        <color rgb="FF000000"/>
        <rFont val="Calibri"/>
        <family val="2"/>
        <scheme val="minor"/>
      </rPr>
      <t xml:space="preserve">
</t>
    </r>
    <r>
      <rPr>
        <b/>
        <sz val="12"/>
        <color rgb="FF548235"/>
        <rFont val="Calibri"/>
        <family val="2"/>
        <scheme val="minor"/>
      </rPr>
      <t xml:space="preserve">"Dépenses engagées pour la mise en place du projet"
</t>
    </r>
    <r>
      <rPr>
        <sz val="12"/>
        <color rgb="FF000000"/>
        <rFont val="Calibri"/>
        <family val="2"/>
        <scheme val="minor"/>
      </rPr>
      <t>1) Remplissez la 1ère colonne "</t>
    </r>
    <r>
      <rPr>
        <i/>
        <sz val="12"/>
        <color rgb="FF70AD47"/>
        <rFont val="Calibri"/>
        <family val="2"/>
        <scheme val="minor"/>
      </rPr>
      <t>Intitulés des dépenses</t>
    </r>
    <r>
      <rPr>
        <sz val="12"/>
        <color rgb="FF000000"/>
        <rFont val="Calibri"/>
        <family val="2"/>
        <scheme val="minor"/>
      </rPr>
      <t>" avec les dépenses à engager pour la mise en place du projet.
     - Renommer les lignes là où est écrit "</t>
    </r>
    <r>
      <rPr>
        <i/>
        <sz val="12"/>
        <color theme="9"/>
        <rFont val="Calibri"/>
        <family val="2"/>
        <scheme val="minor"/>
      </rPr>
      <t xml:space="preserve">Intitulé </t>
    </r>
    <r>
      <rPr>
        <i/>
        <sz val="12"/>
        <color rgb="FF70AD47"/>
        <rFont val="Calibri"/>
        <family val="2"/>
        <scheme val="minor"/>
      </rPr>
      <t>de la dépense #</t>
    </r>
    <r>
      <rPr>
        <sz val="12"/>
        <color rgb="FF000000"/>
        <rFont val="Calibri"/>
        <family val="2"/>
        <scheme val="minor"/>
      </rPr>
      <t xml:space="preserve">", avec des </t>
    </r>
    <r>
      <rPr>
        <b/>
        <u/>
        <sz val="12"/>
        <color rgb="FF000000"/>
        <rFont val="Calibri"/>
        <family val="2"/>
        <scheme val="minor"/>
      </rPr>
      <t>dépenses précises</t>
    </r>
    <r>
      <rPr>
        <sz val="12"/>
        <color rgb="FF000000"/>
        <rFont val="Calibri"/>
        <family val="2"/>
        <scheme val="minor"/>
      </rPr>
      <t xml:space="preserve"> (ex : "matériel" = trop flou ; "machine à coudre" = ok)
     - Effacez les intitulés qui ne vous servent pas pour une meilleure lisibilité du tableau MAIS ne supprimez pas de lignes </t>
    </r>
    <r>
      <rPr>
        <sz val="12"/>
        <color rgb="FFFF0000"/>
        <rFont val="Calibri"/>
        <family val="2"/>
        <scheme val="minor"/>
      </rPr>
      <t xml:space="preserve">(ATTENTION : supprimer une ligne du côté "Dépenses" supprime également la ligne du côté "Ressources")
</t>
    </r>
    <r>
      <rPr>
        <sz val="12"/>
        <color rgb="FF000000"/>
        <rFont val="Calibri"/>
        <family val="2"/>
        <scheme val="minor"/>
      </rPr>
      <t xml:space="preserve">     - Ajoutez des lignes si nécessaire </t>
    </r>
    <r>
      <rPr>
        <sz val="12"/>
        <color rgb="FFFF0000"/>
        <rFont val="Calibri"/>
        <family val="2"/>
        <scheme val="minor"/>
      </rPr>
      <t xml:space="preserve">(ATTENTION : ajouter une ligne du côté "Dépenses" ajoute également une ligne du côté "Ressources")
</t>
    </r>
    <r>
      <rPr>
        <sz val="12"/>
        <color rgb="FF000000"/>
        <rFont val="Calibri"/>
        <family val="2"/>
        <scheme val="minor"/>
      </rPr>
      <t>2) Remplissez la 2e colonne "</t>
    </r>
    <r>
      <rPr>
        <i/>
        <sz val="12"/>
        <color rgb="FF70AD47"/>
        <rFont val="Calibri"/>
        <family val="2"/>
        <scheme val="minor"/>
      </rPr>
      <t>Montant prévisionnel total</t>
    </r>
    <r>
      <rPr>
        <sz val="12"/>
        <color rgb="FF000000"/>
        <rFont val="Calibri"/>
        <family val="2"/>
        <scheme val="minor"/>
      </rPr>
      <t>" avec le montant associé à la dépense
3) Remplissez la 3e colonne "</t>
    </r>
    <r>
      <rPr>
        <i/>
        <sz val="12"/>
        <color rgb="FF70AD47"/>
        <rFont val="Calibri"/>
        <family val="2"/>
        <scheme val="minor"/>
      </rPr>
      <t>dont montant sollicité à l'AMI</t>
    </r>
    <r>
      <rPr>
        <sz val="12"/>
        <color rgb="FF000000"/>
        <rFont val="Calibri"/>
        <family val="2"/>
        <scheme val="minor"/>
      </rPr>
      <t>"</t>
    </r>
    <r>
      <rPr>
        <b/>
        <sz val="12"/>
        <color rgb="FF000000"/>
        <rFont val="Calibri"/>
        <family val="2"/>
        <scheme val="minor"/>
      </rPr>
      <t xml:space="preserve"> </t>
    </r>
    <r>
      <rPr>
        <b/>
        <u/>
        <sz val="12"/>
        <color rgb="FF000000"/>
        <rFont val="Calibri"/>
        <family val="2"/>
        <scheme val="minor"/>
      </rPr>
      <t>si</t>
    </r>
    <r>
      <rPr>
        <b/>
        <sz val="12"/>
        <color rgb="FF000000"/>
        <rFont val="Calibri"/>
        <family val="2"/>
        <scheme val="minor"/>
      </rPr>
      <t xml:space="preserve"> </t>
    </r>
    <r>
      <rPr>
        <sz val="12"/>
        <color rgb="FF000000"/>
        <rFont val="Calibri"/>
        <family val="2"/>
        <scheme val="minor"/>
      </rPr>
      <t xml:space="preserve">vous prévoyez de financer </t>
    </r>
    <r>
      <rPr>
        <b/>
        <u/>
        <sz val="12"/>
        <color rgb="FF000000"/>
        <rFont val="Calibri"/>
        <family val="2"/>
        <scheme val="minor"/>
      </rPr>
      <t>tout ou partie de la dépense</t>
    </r>
    <r>
      <rPr>
        <sz val="12"/>
        <color rgb="FF000000"/>
        <rFont val="Calibri"/>
        <family val="2"/>
        <scheme val="minor"/>
      </rPr>
      <t xml:space="preserve"> via les soutiens de l'AMI
     - Si la dépense n'est pas prise en charge par l'AMI, mettez "0"
4) Remplissez la 4e colonne "</t>
    </r>
    <r>
      <rPr>
        <sz val="12"/>
        <color rgb="FF70AD47"/>
        <rFont val="Calibri"/>
        <family val="2"/>
        <scheme val="minor"/>
      </rPr>
      <t>Précisez l'axe de financement de l'AMI concerné</t>
    </r>
    <r>
      <rPr>
        <sz val="12"/>
        <color rgb="FF000000"/>
        <rFont val="Calibri"/>
        <family val="2"/>
        <scheme val="minor"/>
      </rPr>
      <t xml:space="preserve">" en mettant en lien la dépense avec l'axe de financement auquel elle se rapporte
     - Cette case </t>
    </r>
    <r>
      <rPr>
        <b/>
        <u/>
        <sz val="12"/>
        <color rgb="FF000000"/>
        <rFont val="Calibri"/>
        <family val="2"/>
        <scheme val="minor"/>
      </rPr>
      <t>doit être obligatoirement remplie même si la dépense n'est pas financée directement par l'AMI</t>
    </r>
    <r>
      <rPr>
        <sz val="12"/>
        <color rgb="FF000000"/>
        <rFont val="Calibri"/>
        <family val="2"/>
        <scheme val="minor"/>
      </rPr>
      <t xml:space="preserve"> (pour mieux comprendre à quel(s) projet(s) se rattache les dépenses)
</t>
    </r>
    <r>
      <rPr>
        <b/>
        <sz val="12"/>
        <color rgb="FF548235"/>
        <rFont val="Calibri"/>
        <family val="2"/>
        <scheme val="minor"/>
      </rPr>
      <t xml:space="preserve">"Ressources mobilisées pour la mise en place du projet"
</t>
    </r>
    <r>
      <rPr>
        <sz val="12"/>
        <color rgb="FF000000"/>
        <rFont val="Calibri"/>
        <family val="2"/>
        <scheme val="minor"/>
      </rPr>
      <t>1) Remplissez la colonne "</t>
    </r>
    <r>
      <rPr>
        <i/>
        <sz val="12"/>
        <color theme="9"/>
        <rFont val="Calibri"/>
        <family val="2"/>
        <scheme val="minor"/>
      </rPr>
      <t xml:space="preserve">Intitulés </t>
    </r>
    <r>
      <rPr>
        <i/>
        <sz val="12"/>
        <color rgb="FF70AD47"/>
        <rFont val="Calibri"/>
        <family val="2"/>
        <scheme val="minor"/>
      </rPr>
      <t>des ressources</t>
    </r>
    <r>
      <rPr>
        <sz val="12"/>
        <color rgb="FF000000"/>
        <rFont val="Calibri"/>
        <family val="2"/>
        <scheme val="minor"/>
      </rPr>
      <t>" avec les ressources mobilisées pour financer les dépenses listées dans la partie gauche du tableau
     - Renommer les lignes là où est écrit "</t>
    </r>
    <r>
      <rPr>
        <i/>
        <sz val="12"/>
        <color theme="9"/>
        <rFont val="Calibri"/>
        <family val="2"/>
        <scheme val="minor"/>
      </rPr>
      <t>Intitulé</t>
    </r>
    <r>
      <rPr>
        <i/>
        <sz val="12"/>
        <color rgb="FF70AD47"/>
        <rFont val="Calibri"/>
        <family val="2"/>
        <scheme val="minor"/>
      </rPr>
      <t xml:space="preserve"> de la ressource #</t>
    </r>
    <r>
      <rPr>
        <sz val="12"/>
        <color rgb="FF000000"/>
        <rFont val="Calibri"/>
        <family val="2"/>
        <scheme val="minor"/>
      </rPr>
      <t>"
     - Videz les lignes qui ne vous servent pas pour une meilleure lisibilité du tableau</t>
    </r>
    <r>
      <rPr>
        <sz val="12"/>
        <color rgb="FFFF0000"/>
        <rFont val="Calibri"/>
        <family val="2"/>
        <scheme val="minor"/>
      </rPr>
      <t xml:space="preserve"> MAIS ne supprimez aucune ligne (ATTENTION : supprimer une ligne du côté "Ressources" supprime également la ligne du côté "Dépenses")
</t>
    </r>
    <r>
      <rPr>
        <sz val="12"/>
        <color rgb="FF000000"/>
        <rFont val="Calibri"/>
        <family val="2"/>
        <scheme val="minor"/>
      </rPr>
      <t xml:space="preserve">     - Ajoutez des lignes si nécessaire </t>
    </r>
    <r>
      <rPr>
        <sz val="12"/>
        <color rgb="FFFF0000"/>
        <rFont val="Calibri"/>
        <family val="2"/>
        <scheme val="minor"/>
      </rPr>
      <t xml:space="preserve">(ATTENTION : ajouter une ligne du côté "Ressources" ajoute également une ligne du côté "Dépenses")
</t>
    </r>
    <r>
      <rPr>
        <sz val="12"/>
        <color rgb="FF000000"/>
        <rFont val="Calibri"/>
        <family val="2"/>
        <scheme val="minor"/>
      </rPr>
      <t>2) Remplissez la 2e colonne "</t>
    </r>
    <r>
      <rPr>
        <i/>
        <sz val="12"/>
        <color rgb="FF70AD47"/>
        <rFont val="Calibri"/>
        <family val="2"/>
        <scheme val="minor"/>
      </rPr>
      <t>Montant prévisionnel total</t>
    </r>
    <r>
      <rPr>
        <sz val="12"/>
        <color rgb="FF000000"/>
        <rFont val="Calibri"/>
        <family val="2"/>
        <scheme val="minor"/>
      </rPr>
      <t>" avec le montant prévisionnel associé à la ressource
3) Remplissez la 3e colonne "</t>
    </r>
    <r>
      <rPr>
        <i/>
        <sz val="12"/>
        <color theme="9"/>
        <rFont val="Calibri"/>
        <family val="2"/>
        <scheme val="minor"/>
      </rPr>
      <t>Montant déjà</t>
    </r>
    <r>
      <rPr>
        <i/>
        <sz val="12"/>
        <color rgb="FF70AD47"/>
        <rFont val="Calibri"/>
        <family val="2"/>
        <scheme val="minor"/>
      </rPr>
      <t xml:space="preserve"> acquis au moment de la contractualisation de l'AMI</t>
    </r>
    <r>
      <rPr>
        <sz val="12"/>
        <color rgb="FF000000"/>
        <rFont val="Calibri"/>
        <family val="2"/>
        <scheme val="minor"/>
      </rPr>
      <t xml:space="preserve">" avec le montant </t>
    </r>
    <r>
      <rPr>
        <b/>
        <u/>
        <sz val="12"/>
        <color rgb="FF000000"/>
        <rFont val="Calibri"/>
        <family val="2"/>
        <scheme val="minor"/>
      </rPr>
      <t>d'ores et déjà acquis au moment de votre candidature</t>
    </r>
    <r>
      <rPr>
        <sz val="12"/>
        <color rgb="FF000000"/>
        <rFont val="Calibri"/>
        <family val="2"/>
        <scheme val="minor"/>
      </rPr>
      <t xml:space="preserve">
     - Si le montant a été sollicité auprès d'un financeur externe mais que vous attendez encore une réponse, inscrivez "0". Faites la même chose pour des montants prévisionnels (recettes des ventes, des adhésions annuelles, etc...)</t>
    </r>
  </si>
  <si>
    <t>Faire apparaitre des dépenses a priori non sollicitées à l’AMI dans ce tableur, mais qui seront dans tous les cas dépensées pour la mise en place du projet, permet au jury : 
&gt; de mieux saisir l’ampleur du projet
&gt; de pouvoir allouer des fonds vers des dépenses éligibles si celles proposées ne pouvaient pas être financées</t>
  </si>
  <si>
    <r>
      <t xml:space="preserve">Achats
</t>
    </r>
    <r>
      <rPr>
        <sz val="10"/>
        <color theme="1"/>
        <rFont val="Calibri"/>
        <family val="2"/>
        <scheme val="minor"/>
      </rPr>
      <t>(équipements, consommables, …)</t>
    </r>
    <r>
      <rPr>
        <b/>
        <sz val="11"/>
        <color theme="1"/>
        <rFont val="Calibri"/>
        <family val="2"/>
        <scheme val="minor"/>
      </rPr>
      <t xml:space="preserve">
</t>
    </r>
    <r>
      <rPr>
        <i/>
        <sz val="11"/>
        <color rgb="FFFF0000"/>
        <rFont val="Calibri"/>
        <family val="2"/>
        <scheme val="minor"/>
      </rPr>
      <t>&gt; Attention, pour toute dépense de matériel qui n'est pas des consommables, un devis ou une capture d'écran de sites de vente en ligne est à joindre à ce budget prévisionnel)</t>
    </r>
  </si>
  <si>
    <t>Merci de ne pas compléter les lignes de sous-totaux qui permettent de réaliser le contrôle de cohérence des montants renseignés</t>
  </si>
  <si>
    <t>Merci de ne pas modifier ce tableau qui est calculé automatiquement à partir des données renseignées plus haut</t>
  </si>
  <si>
    <t>Merci de renseignez l'intégralité des informations demandées, mieux un dossier est complété, plus il est facile à traiter par le jury de sélection</t>
  </si>
  <si>
    <r>
      <t xml:space="preserve">Aménagement
</t>
    </r>
    <r>
      <rPr>
        <sz val="10"/>
        <color theme="1"/>
        <rFont val="Calibri"/>
        <family val="2"/>
        <scheme val="minor"/>
      </rPr>
      <t>(foncier, travaux, …)</t>
    </r>
    <r>
      <rPr>
        <b/>
        <sz val="11"/>
        <color theme="1"/>
        <rFont val="Calibri"/>
        <family val="2"/>
        <scheme val="minor"/>
      </rPr>
      <t xml:space="preserve">
</t>
    </r>
    <r>
      <rPr>
        <i/>
        <sz val="11"/>
        <color rgb="FFFF0000"/>
        <rFont val="Calibri"/>
        <family val="2"/>
        <scheme val="minor"/>
      </rPr>
      <t>&gt; Attention, plusieurs dépenses de cette catégorie ne sont pas éligibles aux financements AMI, consultez le règlement intérieur pour plus d'informations (p.3 à 6)</t>
    </r>
  </si>
  <si>
    <t>Catégorie</t>
  </si>
  <si>
    <t>Axes de financements</t>
  </si>
  <si>
    <t>Soutien maximum</t>
  </si>
  <si>
    <t>Pédagogie / Formation</t>
  </si>
  <si>
    <t>1.1</t>
  </si>
  <si>
    <t>1.2</t>
  </si>
  <si>
    <t>1.3</t>
  </si>
  <si>
    <t>Remise en état</t>
  </si>
  <si>
    <t>2.1</t>
  </si>
  <si>
    <t>2.2</t>
  </si>
  <si>
    <t>3.1</t>
  </si>
  <si>
    <t>3.2</t>
  </si>
  <si>
    <t>3.3</t>
  </si>
  <si>
    <r>
      <t>o</t>
    </r>
    <r>
      <rPr>
        <sz val="7"/>
        <color theme="1"/>
        <rFont val="Times New Roman"/>
        <family val="1"/>
      </rPr>
      <t xml:space="preserve">  </t>
    </r>
    <r>
      <rPr>
        <sz val="8"/>
        <color theme="1"/>
        <rFont val="Calibri"/>
        <family val="2"/>
        <scheme val="minor"/>
      </rPr>
      <t>Travaux d’isolation, plomberie pour les blanchisseries, électricité, maçonnerie, création/achat d’une mezzanine, charpente...</t>
    </r>
  </si>
  <si>
    <r>
      <t>o</t>
    </r>
    <r>
      <rPr>
        <sz val="7"/>
        <color theme="1"/>
        <rFont val="Times New Roman"/>
        <family val="1"/>
      </rPr>
      <t xml:space="preserve">  </t>
    </r>
    <r>
      <rPr>
        <sz val="8"/>
        <color theme="1"/>
        <rFont val="Calibri"/>
        <family val="2"/>
        <scheme val="minor"/>
      </rPr>
      <t xml:space="preserve">Mise en conformité </t>
    </r>
    <r>
      <rPr>
        <sz val="8"/>
        <color rgb="FF525252"/>
        <rFont val="Calibri"/>
        <family val="2"/>
        <scheme val="minor"/>
      </rPr>
      <t>(mise aux normes ERP, porte DAD/coupe-feu, barre anti panique, automatisation de porte, bloc issue de secours...)</t>
    </r>
  </si>
  <si>
    <r>
      <t>o</t>
    </r>
    <r>
      <rPr>
        <sz val="7"/>
        <color theme="1"/>
        <rFont val="Times New Roman"/>
        <family val="1"/>
      </rPr>
      <t xml:space="preserve"> </t>
    </r>
    <r>
      <rPr>
        <sz val="8"/>
        <color theme="1"/>
        <rFont val="Calibri"/>
        <family val="2"/>
        <scheme val="minor"/>
      </rPr>
      <t xml:space="preserve">Modifications structurelles de l’existant </t>
    </r>
    <r>
      <rPr>
        <sz val="8"/>
        <color rgb="FF525252"/>
        <rFont val="Calibri"/>
        <family val="2"/>
        <scheme val="minor"/>
      </rPr>
      <t>(ouverture de fenêtres ou de portes à l’intérieur de la structure, création d’une cloison entre ateliers et espaces de vente, abattage ou modification des cloisons existantes...)</t>
    </r>
  </si>
  <si>
    <t>3.4</t>
  </si>
  <si>
    <t>Financement de nouvelles activités de réemploi de TLC</t>
  </si>
  <si>
    <t>4.1</t>
  </si>
  <si>
    <r>
      <t>o</t>
    </r>
    <r>
      <rPr>
        <sz val="7"/>
        <color theme="1"/>
        <rFont val="Times New Roman"/>
        <family val="1"/>
      </rPr>
      <t xml:space="preserve">  </t>
    </r>
    <r>
      <rPr>
        <sz val="8"/>
        <color theme="1"/>
        <rFont val="Calibri"/>
        <family val="2"/>
        <scheme val="minor"/>
      </rPr>
      <t xml:space="preserve">Achat de véhicules motorisés </t>
    </r>
    <r>
      <rPr>
        <sz val="7"/>
        <color rgb="FF525252"/>
        <rFont val="Calibri"/>
        <family val="2"/>
        <scheme val="minor"/>
      </rPr>
      <t>(camion, van...)</t>
    </r>
    <r>
      <rPr>
        <sz val="8"/>
        <color rgb="FF525252"/>
        <rFont val="Calibri"/>
        <family val="2"/>
        <scheme val="minor"/>
      </rPr>
      <t xml:space="preserve"> </t>
    </r>
    <r>
      <rPr>
        <sz val="8"/>
        <color theme="1"/>
        <rFont val="Calibri"/>
        <family val="2"/>
        <scheme val="minor"/>
      </rPr>
      <t xml:space="preserve">ou non motorisés </t>
    </r>
    <r>
      <rPr>
        <sz val="7"/>
        <color rgb="FF525252"/>
        <rFont val="Calibri"/>
        <family val="2"/>
        <scheme val="minor"/>
      </rPr>
      <t>(vélos, triporteurs, remorques...)</t>
    </r>
    <r>
      <rPr>
        <sz val="8"/>
        <color rgb="FF525252"/>
        <rFont val="Calibri"/>
        <family val="2"/>
        <scheme val="minor"/>
      </rPr>
      <t xml:space="preserve"> </t>
    </r>
    <r>
      <rPr>
        <sz val="8"/>
        <color theme="1"/>
        <rFont val="Calibri"/>
        <family val="2"/>
        <scheme val="minor"/>
      </rPr>
      <t xml:space="preserve">ou amortissement de l’achat </t>
    </r>
    <r>
      <rPr>
        <sz val="7"/>
        <color rgb="FF525252"/>
        <rFont val="Calibri"/>
        <family val="2"/>
        <scheme val="minor"/>
      </rPr>
      <t>(proratisé sur la durée du projet)</t>
    </r>
  </si>
  <si>
    <r>
      <t>o</t>
    </r>
    <r>
      <rPr>
        <sz val="7"/>
        <color theme="1"/>
        <rFont val="Times New Roman"/>
        <family val="1"/>
      </rPr>
      <t xml:space="preserve">  </t>
    </r>
    <r>
      <rPr>
        <sz val="8"/>
        <color theme="1"/>
        <rFont val="Calibri"/>
        <family val="2"/>
        <scheme val="minor"/>
      </rPr>
      <t xml:space="preserve">Aménagement de la structure des véhicules </t>
    </r>
    <r>
      <rPr>
        <sz val="7"/>
        <color rgb="FF525252"/>
        <rFont val="Calibri"/>
        <family val="2"/>
        <scheme val="minor"/>
      </rPr>
      <t>(ouverture d’un côté d’une caravane pour accueillir le public, adaptation de triporteurs ou remorques...)</t>
    </r>
    <r>
      <rPr>
        <sz val="8"/>
        <color rgb="FF525252"/>
        <rFont val="Calibri"/>
        <family val="2"/>
        <scheme val="minor"/>
      </rPr>
      <t xml:space="preserve"> </t>
    </r>
    <r>
      <rPr>
        <sz val="8"/>
        <color theme="1"/>
        <rFont val="Calibri"/>
        <family val="2"/>
        <scheme val="minor"/>
      </rPr>
      <t>– réalisé dans les 2 mois suivant l’achat s’il est financé par l’AMI</t>
    </r>
  </si>
  <si>
    <t>4.2</t>
  </si>
  <si>
    <r>
      <t>o</t>
    </r>
    <r>
      <rPr>
        <sz val="7"/>
        <color theme="1"/>
        <rFont val="Times New Roman"/>
        <family val="1"/>
      </rPr>
      <t xml:space="preserve">  </t>
    </r>
    <r>
      <rPr>
        <sz val="8"/>
        <color theme="1"/>
        <rFont val="Calibri"/>
        <family val="2"/>
        <scheme val="minor"/>
      </rPr>
      <t xml:space="preserve">Mise en conformité </t>
    </r>
    <r>
      <rPr>
        <sz val="7"/>
        <color rgb="FF525252"/>
        <rFont val="Calibri"/>
        <family val="2"/>
        <scheme val="minor"/>
      </rPr>
      <t>(mise aux normes ERP, porte DAD/coupe-feu, barre anti panique, automatisation de porte, bloc issue de secours...)</t>
    </r>
  </si>
  <si>
    <t>Barème de soutien</t>
  </si>
  <si>
    <t>Nature des dépenses</t>
  </si>
  <si>
    <t>////////////////////////////////</t>
  </si>
  <si>
    <t>/////////////////////////////////////</t>
  </si>
  <si>
    <t xml:space="preserve">Périmètre des dépenses éligibles </t>
  </si>
  <si>
    <t>(voir détail p.7)</t>
  </si>
  <si>
    <t xml:space="preserve">Dépenses ou actions NON éligibles </t>
  </si>
  <si>
    <r>
      <t xml:space="preserve">Création et animation </t>
    </r>
    <r>
      <rPr>
        <b/>
        <sz val="10"/>
        <color theme="1"/>
        <rFont val="Calibri"/>
        <family val="2"/>
        <scheme val="minor"/>
      </rPr>
      <t>d'ateliers ou d'outils de sensibilisation au réemploi-réutilisation des textiles et chaussures à destination du grand public</t>
    </r>
  </si>
  <si>
    <r>
      <t>o</t>
    </r>
    <r>
      <rPr>
        <sz val="7"/>
        <color theme="1"/>
        <rFont val="Times New Roman"/>
        <family val="1"/>
      </rPr>
      <t xml:space="preserve"> </t>
    </r>
    <r>
      <rPr>
        <i/>
        <sz val="8"/>
        <color theme="1"/>
        <rFont val="Calibri"/>
        <family val="2"/>
        <scheme val="minor"/>
      </rPr>
      <t>Temps de travail interne (conception des outils, animation ateliers, visites...)</t>
    </r>
  </si>
  <si>
    <r>
      <t>o</t>
    </r>
    <r>
      <rPr>
        <sz val="7"/>
        <color theme="1"/>
        <rFont val="Times New Roman"/>
        <family val="1"/>
      </rPr>
      <t xml:space="preserve"> </t>
    </r>
    <r>
      <rPr>
        <i/>
        <sz val="8"/>
        <color theme="1"/>
        <rFont val="Calibri"/>
        <family val="2"/>
        <scheme val="minor"/>
      </rPr>
      <t>Prestation de service (création de contenu, graphisme, communication)</t>
    </r>
  </si>
  <si>
    <r>
      <t>o</t>
    </r>
    <r>
      <rPr>
        <sz val="7"/>
        <color theme="1"/>
        <rFont val="Times New Roman"/>
        <family val="1"/>
      </rPr>
      <t xml:space="preserve"> </t>
    </r>
    <r>
      <rPr>
        <i/>
        <sz val="8"/>
        <color theme="1"/>
        <rFont val="Calibri"/>
        <family val="2"/>
        <scheme val="minor"/>
      </rPr>
      <t>Impression des supports d'animation et de sensibilisation</t>
    </r>
  </si>
  <si>
    <r>
      <t>o</t>
    </r>
    <r>
      <rPr>
        <sz val="7"/>
        <color theme="1"/>
        <rFont val="Times New Roman"/>
        <family val="1"/>
      </rPr>
      <t xml:space="preserve"> </t>
    </r>
    <r>
      <rPr>
        <i/>
        <sz val="8"/>
        <color theme="1"/>
        <rFont val="Calibri"/>
        <family val="2"/>
        <scheme val="minor"/>
      </rPr>
      <t>Achat du matériel nécessaire (soumis à devis/ordre de grandeur de prix)</t>
    </r>
  </si>
  <si>
    <r>
      <t>o</t>
    </r>
    <r>
      <rPr>
        <sz val="7"/>
        <color theme="1"/>
        <rFont val="Times New Roman"/>
        <family val="1"/>
      </rPr>
      <t xml:space="preserve"> </t>
    </r>
    <r>
      <rPr>
        <i/>
        <sz val="8"/>
        <color theme="1"/>
        <rFont val="Calibri"/>
        <family val="2"/>
        <scheme val="minor"/>
      </rPr>
      <t>Ateliers réalisés avec des TLC appartenant aux participant.es</t>
    </r>
  </si>
  <si>
    <r>
      <t xml:space="preserve">Création et impression de </t>
    </r>
    <r>
      <rPr>
        <b/>
        <sz val="10"/>
        <color theme="1"/>
        <rFont val="Calibri"/>
        <family val="2"/>
        <scheme val="minor"/>
      </rPr>
      <t>supports de formalisation des process de réemploi des TLC auprès des équipes</t>
    </r>
    <r>
      <rPr>
        <sz val="10"/>
        <color theme="1"/>
        <rFont val="Calibri"/>
        <family val="2"/>
        <scheme val="minor"/>
      </rPr>
      <t xml:space="preserve"> : tri, nettoyage, remise en état</t>
    </r>
  </si>
  <si>
    <r>
      <t>o</t>
    </r>
    <r>
      <rPr>
        <sz val="7"/>
        <color theme="1"/>
        <rFont val="Times New Roman"/>
        <family val="1"/>
      </rPr>
      <t xml:space="preserve"> </t>
    </r>
    <r>
      <rPr>
        <i/>
        <sz val="8"/>
        <color theme="1"/>
        <rFont val="Calibri"/>
        <family val="2"/>
        <scheme val="minor"/>
      </rPr>
      <t>Temps de travail interne (conception des process et des outils permettant de les expliquer)</t>
    </r>
  </si>
  <si>
    <r>
      <t>o</t>
    </r>
    <r>
      <rPr>
        <sz val="7"/>
        <color theme="1"/>
        <rFont val="Times New Roman"/>
        <family val="1"/>
      </rPr>
      <t xml:space="preserve"> </t>
    </r>
    <r>
      <rPr>
        <i/>
        <sz val="8"/>
        <color theme="1"/>
        <rFont val="Calibri"/>
        <family val="2"/>
        <scheme val="minor"/>
      </rPr>
      <t>Prestation de service (conception des process, graphisme)</t>
    </r>
  </si>
  <si>
    <r>
      <t>o</t>
    </r>
    <r>
      <rPr>
        <sz val="7"/>
        <color theme="1"/>
        <rFont val="Times New Roman"/>
        <family val="1"/>
      </rPr>
      <t xml:space="preserve"> </t>
    </r>
    <r>
      <rPr>
        <i/>
        <sz val="8"/>
        <color theme="1"/>
        <rFont val="Calibri"/>
        <family val="2"/>
        <scheme val="minor"/>
      </rPr>
      <t>Impression des supports de formalisation</t>
    </r>
  </si>
  <si>
    <r>
      <t>Formation externe ou montée en compétences interne des salariés et bénévoles</t>
    </r>
    <r>
      <rPr>
        <sz val="10"/>
        <color theme="1"/>
        <rFont val="Calibri"/>
        <family val="2"/>
        <scheme val="minor"/>
      </rPr>
      <t xml:space="preserve"> </t>
    </r>
    <r>
      <rPr>
        <sz val="9"/>
        <color rgb="FF525252"/>
        <rFont val="Calibri"/>
        <family val="2"/>
        <scheme val="minor"/>
      </rPr>
      <t>(tri / remise en état : réparation, couture, upcycling / vente : techniques commerciales, e-commerce…)</t>
    </r>
  </si>
  <si>
    <r>
      <t>o</t>
    </r>
    <r>
      <rPr>
        <sz val="7"/>
        <color theme="1"/>
        <rFont val="Times New Roman"/>
        <family val="1"/>
      </rPr>
      <t xml:space="preserve"> </t>
    </r>
    <r>
      <rPr>
        <i/>
        <sz val="8"/>
        <color theme="1"/>
        <rFont val="Calibri"/>
        <family val="2"/>
        <scheme val="minor"/>
      </rPr>
      <t>Temps de travail interne (conception et animation des formations)</t>
    </r>
  </si>
  <si>
    <r>
      <t>o</t>
    </r>
    <r>
      <rPr>
        <sz val="7"/>
        <color theme="1"/>
        <rFont val="Times New Roman"/>
        <family val="1"/>
      </rPr>
      <t xml:space="preserve"> </t>
    </r>
    <r>
      <rPr>
        <i/>
        <sz val="8"/>
        <color theme="1"/>
        <rFont val="Calibri"/>
        <family val="2"/>
        <scheme val="minor"/>
      </rPr>
      <t>Prestation de service (conception et animation des formations)</t>
    </r>
  </si>
  <si>
    <r>
      <t xml:space="preserve">Aménagement de l'espace de préparation au réemploi des TLC </t>
    </r>
    <r>
      <rPr>
        <sz val="9"/>
        <color rgb="FF525252"/>
        <rFont val="Calibri"/>
        <family val="2"/>
        <scheme val="minor"/>
      </rPr>
      <t>(machine à coudre, fer à repasser, défroisseur, machines à laver, chariot, table ajustable en hauteur, racks…)</t>
    </r>
  </si>
  <si>
    <r>
      <t>o</t>
    </r>
    <r>
      <rPr>
        <sz val="7"/>
        <color theme="1"/>
        <rFont val="Times New Roman"/>
        <family val="1"/>
      </rPr>
      <t xml:space="preserve"> </t>
    </r>
    <r>
      <rPr>
        <i/>
        <sz val="8"/>
        <color theme="1"/>
        <rFont val="Calibri"/>
        <family val="2"/>
        <scheme val="minor"/>
      </rPr>
      <t>Matériel (soumis à devis/ordre de grandeur de prix)</t>
    </r>
  </si>
  <si>
    <t>Les dépenses suivantes pourront être considérées à la marge :</t>
  </si>
  <si>
    <r>
      <t>o</t>
    </r>
    <r>
      <rPr>
        <sz val="7"/>
        <color theme="1"/>
        <rFont val="Times New Roman"/>
        <family val="1"/>
      </rPr>
      <t xml:space="preserve"> </t>
    </r>
    <r>
      <rPr>
        <i/>
        <sz val="8"/>
        <color theme="1"/>
        <rFont val="Calibri"/>
        <family val="2"/>
        <scheme val="minor"/>
      </rPr>
      <t>Temps de travail interne (réorganisation, mise en place de process)</t>
    </r>
  </si>
  <si>
    <r>
      <t>o</t>
    </r>
    <r>
      <rPr>
        <sz val="7"/>
        <color theme="1"/>
        <rFont val="Times New Roman"/>
        <family val="1"/>
      </rPr>
      <t xml:space="preserve"> </t>
    </r>
    <r>
      <rPr>
        <i/>
        <sz val="8"/>
        <color theme="1"/>
        <rFont val="Calibri"/>
        <family val="2"/>
        <scheme val="minor"/>
      </rPr>
      <t>Equipements dédiés à la traçabilité (dont licence d’utilisation)</t>
    </r>
  </si>
  <si>
    <r>
      <t>Création ou développement</t>
    </r>
    <r>
      <rPr>
        <b/>
        <sz val="10"/>
        <color theme="1"/>
        <rFont val="Calibri"/>
        <family val="2"/>
        <scheme val="minor"/>
      </rPr>
      <t xml:space="preserve"> d'activités pour valoriser les flux TLC collectés non réemployables en l'état</t>
    </r>
    <r>
      <rPr>
        <sz val="10"/>
        <color theme="1"/>
        <rFont val="Calibri"/>
        <family val="2"/>
        <scheme val="minor"/>
      </rPr>
      <t xml:space="preserve"> : réparation et remise en état, nettoyage, upcycling</t>
    </r>
  </si>
  <si>
    <r>
      <t>o</t>
    </r>
    <r>
      <rPr>
        <sz val="7"/>
        <color theme="1"/>
        <rFont val="Times New Roman"/>
        <family val="1"/>
      </rPr>
      <t xml:space="preserve"> </t>
    </r>
    <r>
      <rPr>
        <i/>
        <sz val="8"/>
        <color theme="1"/>
        <rFont val="Calibri"/>
        <family val="2"/>
        <scheme val="minor"/>
      </rPr>
      <t>Temps de travail (remise en état, préparation au réemploi, patronnage, couture…)</t>
    </r>
  </si>
  <si>
    <r>
      <t>o</t>
    </r>
    <r>
      <rPr>
        <sz val="7"/>
        <color theme="1"/>
        <rFont val="Times New Roman"/>
        <family val="1"/>
      </rPr>
      <t xml:space="preserve"> </t>
    </r>
    <r>
      <rPr>
        <i/>
        <sz val="8"/>
        <color theme="1"/>
        <rFont val="Calibri"/>
        <family val="2"/>
        <scheme val="minor"/>
      </rPr>
      <t>Prestation de service (patronnage, couture...)</t>
    </r>
  </si>
  <si>
    <r>
      <t xml:space="preserve">Mission de conseil ou d’accompagnement </t>
    </r>
    <r>
      <rPr>
        <sz val="10"/>
        <color theme="1"/>
        <rFont val="Calibri"/>
        <family val="2"/>
        <scheme val="minor"/>
      </rPr>
      <t xml:space="preserve">pour développer le réemploi des TLC </t>
    </r>
    <r>
      <rPr>
        <sz val="9"/>
        <color rgb="FF525252"/>
        <rFont val="Calibri"/>
        <family val="2"/>
        <scheme val="minor"/>
      </rPr>
      <t>(stratégie commerciale, marketing, business plan, valorisation des boutiques, etc.)</t>
    </r>
  </si>
  <si>
    <r>
      <t>o</t>
    </r>
    <r>
      <rPr>
        <sz val="7"/>
        <color theme="1"/>
        <rFont val="Times New Roman"/>
        <family val="1"/>
      </rPr>
      <t xml:space="preserve"> </t>
    </r>
    <r>
      <rPr>
        <i/>
        <sz val="8"/>
        <color theme="1"/>
        <rFont val="Calibri"/>
        <family val="2"/>
        <scheme val="minor"/>
      </rPr>
      <t>Prestation de service</t>
    </r>
  </si>
  <si>
    <r>
      <t>o</t>
    </r>
    <r>
      <rPr>
        <sz val="7"/>
        <color theme="1"/>
        <rFont val="Times New Roman"/>
        <family val="1"/>
      </rPr>
      <t xml:space="preserve"> </t>
    </r>
    <r>
      <rPr>
        <i/>
        <sz val="8"/>
        <color theme="1"/>
        <rFont val="Calibri"/>
        <family val="2"/>
        <scheme val="minor"/>
      </rPr>
      <t>Temps de travail (conception du cahier des charges, rencontres prestataires…)</t>
    </r>
  </si>
  <si>
    <r>
      <t xml:space="preserve">Aménagement ou réaménagement d'espaces de vente physique des TLC déjà existants </t>
    </r>
    <r>
      <rPr>
        <sz val="10"/>
        <color theme="1"/>
        <rFont val="Calibri"/>
        <family val="2"/>
        <scheme val="minor"/>
      </rPr>
      <t>: achat de matériel dédié à la vente ou petits travaux d’aménagement (hors gros d'œuvre, bâti et foncier)</t>
    </r>
  </si>
  <si>
    <r>
      <t>o</t>
    </r>
    <r>
      <rPr>
        <sz val="7"/>
        <color theme="1"/>
        <rFont val="Times New Roman"/>
        <family val="1"/>
      </rPr>
      <t xml:space="preserve"> </t>
    </r>
    <r>
      <rPr>
        <i/>
        <sz val="8"/>
        <color theme="1"/>
        <rFont val="Calibri"/>
        <family val="2"/>
        <scheme val="minor"/>
      </rPr>
      <t>Temps de travail interne (conception du projet, réalisation des travaux)</t>
    </r>
  </si>
  <si>
    <r>
      <t>o</t>
    </r>
    <r>
      <rPr>
        <sz val="7"/>
        <color theme="1"/>
        <rFont val="Times New Roman"/>
        <family val="1"/>
      </rPr>
      <t xml:space="preserve"> </t>
    </r>
    <r>
      <rPr>
        <i/>
        <sz val="8"/>
        <color theme="1"/>
        <rFont val="Calibri"/>
        <family val="2"/>
        <scheme val="minor"/>
      </rPr>
      <t>Prestation de service (conception du projet, réalisation des travaux)</t>
    </r>
  </si>
  <si>
    <r>
      <t>o</t>
    </r>
    <r>
      <rPr>
        <sz val="7"/>
        <color theme="1"/>
        <rFont val="Times New Roman"/>
        <family val="1"/>
      </rPr>
      <t xml:space="preserve">  </t>
    </r>
    <r>
      <rPr>
        <sz val="8"/>
        <color theme="1"/>
        <rFont val="Calibri"/>
        <family val="2"/>
        <scheme val="minor"/>
      </rPr>
      <t xml:space="preserve">Décoration </t>
    </r>
    <r>
      <rPr>
        <sz val="8"/>
        <color rgb="FF525252"/>
        <rFont val="Calibri"/>
        <family val="2"/>
        <scheme val="minor"/>
      </rPr>
      <t>(peinture, luminaires, réfection/fabrication d’une vitrine, réfection et/ou nivellement du sol, fabrication et design des meubles...)</t>
    </r>
  </si>
  <si>
    <r>
      <t>Création ou développement</t>
    </r>
    <r>
      <rPr>
        <b/>
        <sz val="10"/>
        <color theme="1"/>
        <rFont val="Calibri"/>
        <family val="2"/>
        <scheme val="minor"/>
      </rPr>
      <t xml:space="preserve"> de l'activité de vente en ligne des TLC </t>
    </r>
    <r>
      <rPr>
        <sz val="10"/>
        <color theme="1"/>
        <rFont val="Calibri"/>
        <family val="2"/>
        <scheme val="minor"/>
      </rPr>
      <t>(studio photo, achat de matériel...) s'inscrivant dans un dispositif déjà existant</t>
    </r>
  </si>
  <si>
    <r>
      <t>o</t>
    </r>
    <r>
      <rPr>
        <sz val="7"/>
        <color theme="1"/>
        <rFont val="Times New Roman"/>
        <family val="1"/>
      </rPr>
      <t xml:space="preserve"> </t>
    </r>
    <r>
      <rPr>
        <i/>
        <sz val="8"/>
        <color theme="1"/>
        <rFont val="Calibri"/>
        <family val="2"/>
        <scheme val="minor"/>
      </rPr>
      <t>Temps de travail interne (mise en ligne, suivi des annonces…)</t>
    </r>
  </si>
  <si>
    <r>
      <t>o</t>
    </r>
    <r>
      <rPr>
        <sz val="7"/>
        <color theme="1"/>
        <rFont val="Times New Roman"/>
        <family val="1"/>
      </rPr>
      <t xml:space="preserve"> </t>
    </r>
    <r>
      <rPr>
        <i/>
        <sz val="8"/>
        <color theme="1"/>
        <rFont val="Calibri"/>
        <family val="2"/>
        <scheme val="minor"/>
      </rPr>
      <t>Cotisation / participation à un système existant</t>
    </r>
  </si>
  <si>
    <r>
      <t>o</t>
    </r>
    <r>
      <rPr>
        <sz val="7"/>
        <color theme="1"/>
        <rFont val="Times New Roman"/>
        <family val="1"/>
      </rPr>
      <t xml:space="preserve">  </t>
    </r>
    <r>
      <rPr>
        <sz val="8"/>
        <color theme="1"/>
        <rFont val="Calibri"/>
        <family val="2"/>
        <scheme val="minor"/>
      </rPr>
      <t>Développement de site de vente individuel</t>
    </r>
  </si>
  <si>
    <r>
      <t xml:space="preserve">Création ou développement </t>
    </r>
    <r>
      <rPr>
        <b/>
        <sz val="10"/>
        <color theme="1"/>
        <rFont val="Calibri"/>
        <family val="2"/>
        <scheme val="minor"/>
      </rPr>
      <t>de boutiques éphémères / itinérantes de TLC</t>
    </r>
  </si>
  <si>
    <r>
      <t>o</t>
    </r>
    <r>
      <rPr>
        <sz val="7"/>
        <color theme="1"/>
        <rFont val="Times New Roman"/>
        <family val="1"/>
      </rPr>
      <t xml:space="preserve"> </t>
    </r>
    <r>
      <rPr>
        <i/>
        <sz val="8"/>
        <color theme="1"/>
        <rFont val="Calibri"/>
        <family val="2"/>
        <scheme val="minor"/>
      </rPr>
      <t>Temps de travail interne (conception et suivi du projet, animation des évènements)</t>
    </r>
  </si>
  <si>
    <r>
      <t>o</t>
    </r>
    <r>
      <rPr>
        <sz val="7"/>
        <color theme="1"/>
        <rFont val="Times New Roman"/>
        <family val="1"/>
      </rPr>
      <t xml:space="preserve">  </t>
    </r>
    <r>
      <rPr>
        <sz val="8"/>
        <color theme="1"/>
        <rFont val="Calibri"/>
        <family val="2"/>
        <scheme val="minor"/>
      </rPr>
      <t xml:space="preserve">Frais de déplacement </t>
    </r>
    <r>
      <rPr>
        <sz val="7"/>
        <color theme="1"/>
        <rFont val="Calibri"/>
        <family val="2"/>
        <scheme val="minor"/>
      </rPr>
      <t>(essence, prestation d’un chauffeur avec son camion...)</t>
    </r>
  </si>
  <si>
    <r>
      <t>Etude de faisabilité</t>
    </r>
    <r>
      <rPr>
        <sz val="10"/>
        <color theme="1"/>
        <rFont val="Calibri"/>
        <family val="2"/>
        <scheme val="minor"/>
      </rPr>
      <t xml:space="preserve"> pour lancement d'une activité dédiée au réemploi des TLC</t>
    </r>
  </si>
  <si>
    <r>
      <t>o</t>
    </r>
    <r>
      <rPr>
        <sz val="7"/>
        <color theme="1"/>
        <rFont val="Times New Roman"/>
        <family val="1"/>
      </rPr>
      <t xml:space="preserve"> </t>
    </r>
    <r>
      <rPr>
        <i/>
        <sz val="8"/>
        <color theme="1"/>
        <rFont val="Calibri"/>
        <family val="2"/>
        <scheme val="minor"/>
      </rPr>
      <t>Temps de travail interne</t>
    </r>
  </si>
  <si>
    <r>
      <t xml:space="preserve">Aménagements nécessaires à l'ouverture d'un nouvel espace de vente physique de TLC : </t>
    </r>
    <r>
      <rPr>
        <sz val="10"/>
        <color theme="1"/>
        <rFont val="Calibri"/>
        <family val="2"/>
        <scheme val="minor"/>
      </rPr>
      <t>achat de matériel dédié à la vente ou petits travaux d’aménagement</t>
    </r>
    <r>
      <rPr>
        <b/>
        <sz val="10"/>
        <color theme="1"/>
        <rFont val="Calibri"/>
        <family val="2"/>
        <scheme val="minor"/>
      </rPr>
      <t xml:space="preserve"> (hors gros d'œuvre, bâti et foncier)</t>
    </r>
  </si>
  <si>
    <t>Amélioration des surfaces commerciales de TLC</t>
  </si>
  <si>
    <r>
      <t>o</t>
    </r>
    <r>
      <rPr>
        <sz val="7"/>
        <color theme="1"/>
        <rFont val="Times New Roman"/>
        <family val="1"/>
      </rPr>
      <t xml:space="preserve">  </t>
    </r>
    <r>
      <rPr>
        <sz val="8"/>
        <color theme="1"/>
        <rFont val="Calibri"/>
        <family val="2"/>
        <scheme val="minor"/>
      </rPr>
      <t xml:space="preserve">Matériel dédié à la vente </t>
    </r>
    <r>
      <rPr>
        <sz val="7"/>
        <color theme="1"/>
        <rFont val="Courier New"/>
        <family val="3"/>
      </rPr>
      <t xml:space="preserve">
</t>
    </r>
    <r>
      <rPr>
        <i/>
        <sz val="7"/>
        <color theme="1"/>
        <rFont val="Courier New"/>
        <family val="3"/>
      </rPr>
      <t>(à imputer à l’axe 3.2)</t>
    </r>
  </si>
  <si>
    <r>
      <t>o</t>
    </r>
    <r>
      <rPr>
        <sz val="7"/>
        <color theme="1"/>
        <rFont val="Times New Roman"/>
        <family val="1"/>
      </rPr>
      <t xml:space="preserve"> </t>
    </r>
    <r>
      <rPr>
        <sz val="8"/>
        <color theme="1"/>
        <rFont val="Calibri"/>
        <family val="2"/>
        <scheme val="minor"/>
      </rPr>
      <t xml:space="preserve">Ateliers grand public de réparation / upcycling </t>
    </r>
    <r>
      <rPr>
        <sz val="7"/>
        <color theme="1"/>
        <rFont val="Courier New"/>
        <family val="3"/>
      </rPr>
      <t xml:space="preserve">
</t>
    </r>
    <r>
      <rPr>
        <i/>
        <sz val="7"/>
        <color theme="1"/>
        <rFont val="Courier New"/>
        <family val="3"/>
      </rPr>
      <t>(à imputer à l’axe 1.1)</t>
    </r>
  </si>
  <si>
    <r>
      <t>o</t>
    </r>
    <r>
      <rPr>
        <sz val="7"/>
        <color theme="1"/>
        <rFont val="Times New Roman"/>
        <family val="1"/>
      </rPr>
      <t xml:space="preserve">  </t>
    </r>
    <r>
      <rPr>
        <sz val="8"/>
        <color theme="1"/>
        <rFont val="Calibri"/>
        <family val="2"/>
        <scheme val="minor"/>
      </rPr>
      <t xml:space="preserve">Matériel dédié au développement du réemploi </t>
    </r>
    <r>
      <rPr>
        <sz val="7"/>
        <color theme="1"/>
        <rFont val="Courier New"/>
        <family val="3"/>
      </rPr>
      <t xml:space="preserve">
</t>
    </r>
    <r>
      <rPr>
        <i/>
        <sz val="7"/>
        <color theme="1"/>
        <rFont val="Courier New"/>
        <family val="3"/>
      </rPr>
      <t>(à imputer à l’axe 2.1)</t>
    </r>
  </si>
  <si>
    <r>
      <t xml:space="preserve">Les catégories suivantes de dépenses sont éligibles :
</t>
    </r>
    <r>
      <rPr>
        <b/>
        <sz val="11"/>
        <color theme="1"/>
        <rFont val="Calibri"/>
        <family val="2"/>
        <scheme val="minor"/>
      </rPr>
      <t xml:space="preserve">A. Salaires et charges de personnel affectés directement au projet </t>
    </r>
    <r>
      <rPr>
        <sz val="11"/>
        <color theme="1"/>
        <rFont val="Calibri"/>
        <family val="2"/>
        <scheme val="minor"/>
      </rPr>
      <t xml:space="preserve">(déduction faite des aides d’État pour les salariés en insertion) ; 
Cela comprend les dépenses de personnel nécessaires au déploiement du projet et à la réalisation du service associé. Il peut s’agit du temps passé par le chef de projet comme celui du responsable de la structure (dont le temps sera à proratiser en fonction du niveau d’implication dans le projet) et de tout autre personne travaillant sur le projet proposé. Ces dépenses incluent les salaires, les primes et indemnités, les charges sociales afférentes et les prestations sociales obligatoires. En revanche, seront déduites les aides d’État perçues pour les salariés en insertion.
</t>
    </r>
    <r>
      <rPr>
        <b/>
        <sz val="11"/>
        <color theme="1"/>
        <rFont val="Calibri"/>
        <family val="2"/>
        <scheme val="minor"/>
      </rPr>
      <t>B.Prestation de services ou frais de sous-traitance opérationnelle</t>
    </r>
    <r>
      <rPr>
        <sz val="11"/>
        <color theme="1"/>
        <rFont val="Calibri"/>
        <family val="2"/>
        <scheme val="minor"/>
      </rPr>
      <t xml:space="preserve">
Elles correspondent à des missions qui sont déléguées à d’autres structures telles que la création de contenus de communication, l’animation d’ateliers, la formation, la réalisation d’études, la création ou la maintenance des équipements, etc.
</t>
    </r>
    <r>
      <rPr>
        <b/>
        <sz val="11"/>
        <color theme="1"/>
        <rFont val="Calibri"/>
        <family val="2"/>
        <scheme val="minor"/>
      </rPr>
      <t xml:space="preserve">C.Charges opérationnelles </t>
    </r>
    <r>
      <rPr>
        <sz val="11"/>
        <color theme="1"/>
        <rFont val="Calibri"/>
        <family val="2"/>
        <scheme val="minor"/>
      </rPr>
      <t xml:space="preserve">
Elles incluent les dépenses liées à l’achat de consommables, le renouvellement de stocks de matériels, les frais de déplacements pour les boutiques itinérantes (essence, prestation d’un chauffeur avec son camion, …), etc. Elles ne comprennent pas les frais de structure tels que le loyer, les assurances, etc.
</t>
    </r>
    <r>
      <rPr>
        <b/>
        <sz val="11"/>
        <color theme="1"/>
        <rFont val="Calibri"/>
        <family val="2"/>
        <scheme val="minor"/>
      </rPr>
      <t xml:space="preserve">D.Investissements ou amortissement (équipements et aménagements)
</t>
    </r>
    <r>
      <rPr>
        <sz val="11"/>
        <color theme="1"/>
        <rFont val="Calibri"/>
        <family val="2"/>
        <scheme val="minor"/>
      </rPr>
      <t xml:space="preserve">L’amortissement correspond à une charge comptable permettant de répartir le coût d’un équipement sur sa durée prévisionnelle d’utilisation. 
Les investissements (ou leur amortissement) autorisés concernent :
o </t>
    </r>
    <r>
      <rPr>
        <u/>
        <sz val="11"/>
        <color theme="1"/>
        <rFont val="Calibri"/>
        <family val="2"/>
        <scheme val="minor"/>
      </rPr>
      <t>L’achat d’équipements nécessaires à la réalisation du projet.</t>
    </r>
    <r>
      <rPr>
        <sz val="11"/>
        <color theme="1"/>
        <rFont val="Calibri"/>
        <family val="2"/>
        <scheme val="minor"/>
      </rPr>
      <t xml:space="preserve"> Les équipements de traçabilité, de manutention et de stockage sont éligibles : racks de stockage, transpalettes(-peseurs), balances, gerbeur, ordinateurs et éléments techniques liés à la traçabilité (imprimantes, douchettes de scan...).
o </t>
    </r>
    <r>
      <rPr>
        <u/>
        <sz val="11"/>
        <color theme="1"/>
        <rFont val="Calibri"/>
        <family val="2"/>
        <scheme val="minor"/>
      </rPr>
      <t>L’aménagement des espaces de vente (fixes ou mobiles)</t>
    </r>
    <r>
      <rPr>
        <sz val="11"/>
        <color theme="1"/>
        <rFont val="Calibri"/>
        <family val="2"/>
        <scheme val="minor"/>
      </rPr>
      <t xml:space="preserve">. Ce type d’investissement n’est pas applicable aux axes de la catégorie 1 (Pédagogie / formation). 
Les catégories d’investissements éligibles sont précisées dans le tableau des barèmes de soutiens pour les axes concernés. Dans tous les cas, les dépenses concernant le foncier ne sont pas éligibles. 
</t>
    </r>
    <r>
      <rPr>
        <b/>
        <sz val="11"/>
        <color theme="1"/>
        <rFont val="Calibri"/>
        <family val="2"/>
        <scheme val="minor"/>
      </rPr>
      <t>Attention</t>
    </r>
    <r>
      <rPr>
        <sz val="11"/>
        <color theme="1"/>
        <rFont val="Calibri"/>
        <family val="2"/>
        <scheme val="minor"/>
      </rPr>
      <t xml:space="preserve"> : toute demande de financement concernant l’achat de matériel ou d’équipements (hors consommables) ainsi que les prestations d’aménagement doit obligatoirement s’accompagner d’un devis ou d’une capture d’écran de site de vente en ligne pour justifier du montant sollicité  </t>
    </r>
  </si>
  <si>
    <t xml:space="preserve">Axe 2.1. - Aménagement de l'espace de préparation au réemploi des TLC </t>
  </si>
  <si>
    <t>Axe 2.2. - Activités pour valoriser les flux TLC collectés non réemployables en l'état</t>
  </si>
  <si>
    <t xml:space="preserve">Axe 3.1. - Mission de conseil ou d’accompagnement pour développer le réemploi des TLC </t>
  </si>
  <si>
    <t xml:space="preserve">Axe 3.2. - Aménagement ou réaménagement d'espaces de vente physique des TLC déjà existants </t>
  </si>
  <si>
    <t>Axe 4.1. - Etude de faisabilité pour lancement d'une nouvelle activité de réemploi des TLC</t>
  </si>
  <si>
    <t>Axe 1.1. - Ateliers ou d'outils de sensibilisation au réemploi des TLC (grand public)</t>
  </si>
  <si>
    <t>Axe 1.2. - Supports de formalisation des process de réemploi des TLC (équipes internes)</t>
  </si>
  <si>
    <t>Axe 1.3. - Formation externe ou montée en compétences (équipes internes)</t>
  </si>
  <si>
    <t>Axe 3.3. - Vente en ligne de TLC</t>
  </si>
  <si>
    <t>Axe 3.4. - Boutiques éphémères / itinérantes de TLC</t>
  </si>
  <si>
    <t xml:space="preserve">Axe 4.2. - Aménagements nécessaires à l'ouverture d'un nouvel espace de vente physique de TLC </t>
  </si>
  <si>
    <r>
      <rPr>
        <b/>
        <i/>
        <sz val="11"/>
        <color theme="1" tint="0.499984740745262"/>
        <rFont val="Calibri"/>
        <family val="2"/>
        <scheme val="minor"/>
      </rPr>
      <t>Axe 1.1</t>
    </r>
    <r>
      <rPr>
        <i/>
        <sz val="11"/>
        <color theme="1" tint="0.499984740745262"/>
        <rFont val="Calibri"/>
        <family val="2"/>
        <scheme val="minor"/>
      </rPr>
      <t>. - Ateliers ou d'outils de sensibilisation au réemploi des TLC (grand public)</t>
    </r>
  </si>
  <si>
    <r>
      <rPr>
        <b/>
        <i/>
        <sz val="11"/>
        <color theme="1" tint="0.499984740745262"/>
        <rFont val="Calibri"/>
        <family val="2"/>
        <scheme val="minor"/>
      </rPr>
      <t xml:space="preserve">Axe 1.2. </t>
    </r>
    <r>
      <rPr>
        <i/>
        <sz val="11"/>
        <color theme="1" tint="0.499984740745262"/>
        <rFont val="Calibri"/>
        <family val="2"/>
        <scheme val="minor"/>
      </rPr>
      <t>- Supports de formalisation des process de réemploi des TLC (équipes internes)</t>
    </r>
  </si>
  <si>
    <r>
      <rPr>
        <b/>
        <i/>
        <sz val="11"/>
        <color theme="1" tint="0.499984740745262"/>
        <rFont val="Calibri"/>
        <family val="2"/>
        <scheme val="minor"/>
      </rPr>
      <t>Axe 1.3.</t>
    </r>
    <r>
      <rPr>
        <i/>
        <sz val="11"/>
        <color theme="1" tint="0.499984740745262"/>
        <rFont val="Calibri"/>
        <family val="2"/>
        <scheme val="minor"/>
      </rPr>
      <t xml:space="preserve"> - Formation externe ou montée en compétences (équipes internes)</t>
    </r>
  </si>
  <si>
    <r>
      <rPr>
        <b/>
        <i/>
        <sz val="11"/>
        <color theme="1" tint="0.499984740745262"/>
        <rFont val="Calibri"/>
        <family val="2"/>
        <scheme val="minor"/>
      </rPr>
      <t>Axe 2.1.</t>
    </r>
    <r>
      <rPr>
        <i/>
        <sz val="11"/>
        <color theme="1" tint="0.499984740745262"/>
        <rFont val="Calibri"/>
        <family val="2"/>
        <scheme val="minor"/>
      </rPr>
      <t xml:space="preserve"> - Aménagement de l'espace de préparation au réemploi des TLC </t>
    </r>
  </si>
  <si>
    <r>
      <rPr>
        <b/>
        <i/>
        <sz val="11"/>
        <color theme="1" tint="0.499984740745262"/>
        <rFont val="Calibri"/>
        <family val="2"/>
        <scheme val="minor"/>
      </rPr>
      <t>Axe 2.2.</t>
    </r>
    <r>
      <rPr>
        <i/>
        <sz val="11"/>
        <color theme="1" tint="0.499984740745262"/>
        <rFont val="Calibri"/>
        <family val="2"/>
        <scheme val="minor"/>
      </rPr>
      <t xml:space="preserve"> - Activités pour valoriser les flux TLC collectés non réemployables en l'état</t>
    </r>
  </si>
  <si>
    <r>
      <rPr>
        <b/>
        <i/>
        <sz val="11"/>
        <color theme="1" tint="0.499984740745262"/>
        <rFont val="Calibri"/>
        <family val="2"/>
        <scheme val="minor"/>
      </rPr>
      <t>Axe 3.1</t>
    </r>
    <r>
      <rPr>
        <i/>
        <sz val="11"/>
        <color theme="1" tint="0.499984740745262"/>
        <rFont val="Calibri"/>
        <family val="2"/>
        <scheme val="minor"/>
      </rPr>
      <t xml:space="preserve">. - Mission de conseil ou d’accompagnement pour développer le réemploi des TLC </t>
    </r>
  </si>
  <si>
    <r>
      <rPr>
        <b/>
        <i/>
        <sz val="11"/>
        <color theme="1" tint="0.499984740745262"/>
        <rFont val="Calibri"/>
        <family val="2"/>
        <scheme val="minor"/>
      </rPr>
      <t>Axe 3.2.</t>
    </r>
    <r>
      <rPr>
        <i/>
        <sz val="11"/>
        <color theme="1" tint="0.499984740745262"/>
        <rFont val="Calibri"/>
        <family val="2"/>
        <scheme val="minor"/>
      </rPr>
      <t xml:space="preserve"> - Aménagement ou réaménagement d'espaces de vente physique des TLC déjà existants </t>
    </r>
  </si>
  <si>
    <r>
      <rPr>
        <b/>
        <i/>
        <sz val="11"/>
        <color theme="1" tint="0.499984740745262"/>
        <rFont val="Calibri"/>
        <family val="2"/>
        <scheme val="minor"/>
      </rPr>
      <t xml:space="preserve">Axe 3.3. </t>
    </r>
    <r>
      <rPr>
        <i/>
        <sz val="11"/>
        <color theme="1" tint="0.499984740745262"/>
        <rFont val="Calibri"/>
        <family val="2"/>
        <scheme val="minor"/>
      </rPr>
      <t>- Vente en ligne de TLC</t>
    </r>
  </si>
  <si>
    <r>
      <rPr>
        <b/>
        <i/>
        <sz val="11"/>
        <color theme="1" tint="0.499984740745262"/>
        <rFont val="Calibri"/>
        <family val="2"/>
        <scheme val="minor"/>
      </rPr>
      <t>Axe 3.4.</t>
    </r>
    <r>
      <rPr>
        <i/>
        <sz val="11"/>
        <color theme="1" tint="0.499984740745262"/>
        <rFont val="Calibri"/>
        <family val="2"/>
        <scheme val="minor"/>
      </rPr>
      <t xml:space="preserve"> - Boutiques éphémères / itinérantes de TLC</t>
    </r>
  </si>
  <si>
    <r>
      <rPr>
        <b/>
        <i/>
        <sz val="11"/>
        <color theme="1" tint="0.499984740745262"/>
        <rFont val="Calibri"/>
        <family val="2"/>
        <scheme val="minor"/>
      </rPr>
      <t>Axe 4.1.</t>
    </r>
    <r>
      <rPr>
        <i/>
        <sz val="11"/>
        <color theme="1" tint="0.499984740745262"/>
        <rFont val="Calibri"/>
        <family val="2"/>
        <scheme val="minor"/>
      </rPr>
      <t xml:space="preserve"> - Etude de faisabilité pour lancement d'une nouvelle activité de réemploi des TLC</t>
    </r>
  </si>
  <si>
    <r>
      <rPr>
        <b/>
        <i/>
        <sz val="11"/>
        <color theme="1" tint="0.499984740745262"/>
        <rFont val="Calibri"/>
        <family val="2"/>
        <scheme val="minor"/>
      </rPr>
      <t xml:space="preserve">Axe 4.2. </t>
    </r>
    <r>
      <rPr>
        <i/>
        <sz val="11"/>
        <color theme="1" tint="0.499984740745262"/>
        <rFont val="Calibri"/>
        <family val="2"/>
        <scheme val="minor"/>
      </rPr>
      <t xml:space="preserve">- Aménagements nécessaires à l'ouverture d'un nouvel espace de vente physique de TLC </t>
    </r>
  </si>
  <si>
    <t>Axe 1.2</t>
  </si>
  <si>
    <t>Axe 1.3</t>
  </si>
  <si>
    <t>Axe 2.1</t>
  </si>
  <si>
    <t>Axe 3.1</t>
  </si>
  <si>
    <t>Axe 3.2</t>
  </si>
  <si>
    <t>Axe 3.4</t>
  </si>
  <si>
    <t>Axe 4.1</t>
  </si>
  <si>
    <t>Axe 4.2</t>
  </si>
  <si>
    <r>
      <t>Montant sollicité dans le cadre de l'AMI</t>
    </r>
    <r>
      <rPr>
        <b/>
        <sz val="11"/>
        <color rgb="FFFF0000"/>
        <rFont val="Calibri"/>
        <family val="2"/>
        <scheme val="minor"/>
      </rPr>
      <t xml:space="preserve"> </t>
    </r>
    <r>
      <rPr>
        <b/>
        <sz val="11"/>
        <rFont val="Calibri"/>
        <family val="2"/>
        <scheme val="minor"/>
      </rPr>
      <t>textiles</t>
    </r>
    <r>
      <rPr>
        <b/>
        <sz val="10"/>
        <rFont val="Calibri"/>
        <family val="2"/>
        <scheme val="minor"/>
      </rPr>
      <t xml:space="preserve"> </t>
    </r>
    <r>
      <rPr>
        <b/>
        <sz val="11"/>
        <rFont val="Calibri"/>
        <family val="2"/>
        <scheme val="minor"/>
      </rPr>
      <t xml:space="preserve">d'ESS France
</t>
    </r>
    <r>
      <rPr>
        <i/>
        <sz val="11"/>
        <color rgb="FFFF0000"/>
        <rFont val="Calibri"/>
        <family val="2"/>
        <scheme val="minor"/>
      </rPr>
      <t>&gt; Attention, vous ne pouvez pas solliciter plus de 2 axes de financements et 30 000 € au total
&gt; Chaque axe a un seuil de soutien financier maximal, si la case en face de l'axe s'affiche en rouge c'est que vous l'avez dépassé (se référer au règlement intérieur p.3 à 5)</t>
    </r>
    <r>
      <rPr>
        <b/>
        <sz val="10"/>
        <color theme="1"/>
        <rFont val="Calibri"/>
        <family val="2"/>
        <scheme val="minor"/>
      </rPr>
      <t xml:space="preserve">
</t>
    </r>
    <r>
      <rPr>
        <b/>
        <i/>
        <sz val="10"/>
        <color theme="4"/>
        <rFont val="Calibri"/>
        <family val="2"/>
        <scheme val="minor"/>
      </rPr>
      <t>&gt; NE PAS MODIFIER, le montant sollcité par axe de financement se calcule automatiquement</t>
    </r>
  </si>
  <si>
    <t>Cintres (x 1000)</t>
  </si>
  <si>
    <t>Bacs à fouiller (x4)</t>
  </si>
  <si>
    <t>Mannequins (x2)</t>
  </si>
  <si>
    <t>TPE (x2)</t>
  </si>
  <si>
    <t>Caisse enregistreuse (x2)</t>
  </si>
  <si>
    <t>Portants (x15)</t>
  </si>
  <si>
    <t>Directrice (25h) - Coordination travaux et réaménagement</t>
  </si>
  <si>
    <t>Présentoir chaussures 8 niveaux (x1)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</si>
</sst>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164" formatCode="_-* #,##0.00\ [$€-40C]_-;\-* #,##0.00\ [$€-40C]_-;_-* &quot;-&quot;??\ [$€-40C]_-;_-@_-"/>
    <numFmt numFmtId="165" formatCode="#,##0.00\ &quot;€&quot;"/>
    <numFmt numFmtId="166" formatCode="#,##0\ [$€-40C];\-#,##0\ [$€-40C]"/>
    <numFmt numFmtId="167" formatCode="#,##0.00\ [$€-40C];\-#,##0.00\ [$€-40C]"/>
  </numFmts>
  <fonts count="48"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i/>
      <sz val="10"/>
      <color theme="9" tint="-0.249977111117893"/>
      <name val="Calibri"/>
      <family val="2"/>
      <scheme val="minor"/>
    </font>
    <font>
      <b/>
      <sz val="11"/>
      <color rgb="FFFF0000"/>
      <name val="Calibri"/>
      <family val="2"/>
      <scheme val="minor"/>
    </font>
    <font>
      <b/>
      <sz val="11"/>
      <name val="Calibri"/>
      <family val="2"/>
      <scheme val="minor"/>
    </font>
    <font>
      <b/>
      <sz val="10"/>
      <name val="Calibri"/>
      <family val="2"/>
      <scheme val="minor"/>
    </font>
    <font>
      <b/>
      <sz val="12"/>
      <name val="Calibri"/>
      <family val="2"/>
      <scheme val="minor"/>
    </font>
    <font>
      <b/>
      <sz val="12"/>
      <color theme="1"/>
      <name val="Calibri"/>
      <family val="2"/>
      <scheme val="minor"/>
    </font>
    <font>
      <sz val="12"/>
      <color rgb="FFFF0000"/>
      <name val="Calibri"/>
      <family val="2"/>
      <scheme val="minor"/>
    </font>
    <font>
      <b/>
      <sz val="12"/>
      <color rgb="FF000000"/>
      <name val="Calibri"/>
      <family val="2"/>
      <scheme val="minor"/>
    </font>
    <font>
      <b/>
      <sz val="12"/>
      <color rgb="FF548235"/>
      <name val="Calibri"/>
      <family val="2"/>
      <scheme val="minor"/>
    </font>
    <font>
      <sz val="12"/>
      <color rgb="FF000000"/>
      <name val="Calibri"/>
      <family val="2"/>
      <scheme val="minor"/>
    </font>
    <font>
      <i/>
      <sz val="12"/>
      <color rgb="FF70AD47"/>
      <name val="Calibri"/>
      <family val="2"/>
      <scheme val="minor"/>
    </font>
    <font>
      <b/>
      <u/>
      <sz val="12"/>
      <color rgb="FF000000"/>
      <name val="Calibri"/>
      <family val="2"/>
      <scheme val="minor"/>
    </font>
    <font>
      <sz val="12"/>
      <color rgb="FF70AD47"/>
      <name val="Calibri"/>
      <family val="2"/>
      <scheme val="minor"/>
    </font>
    <font>
      <b/>
      <sz val="11"/>
      <color theme="9"/>
      <name val="Calibri"/>
      <family val="2"/>
      <scheme val="minor"/>
    </font>
    <font>
      <i/>
      <sz val="12"/>
      <color theme="9"/>
      <name val="Calibri"/>
      <family val="2"/>
      <scheme val="minor"/>
    </font>
    <font>
      <b/>
      <i/>
      <sz val="10"/>
      <color theme="4"/>
      <name val="Calibri"/>
      <family val="2"/>
      <scheme val="minor"/>
    </font>
    <font>
      <i/>
      <sz val="11"/>
      <color rgb="FFFF0000"/>
      <name val="Calibri"/>
      <family val="2"/>
      <scheme val="minor"/>
    </font>
    <font>
      <i/>
      <sz val="11"/>
      <color theme="1" tint="0.499984740745262"/>
      <name val="Calibri"/>
      <family val="2"/>
      <scheme val="minor"/>
    </font>
    <font>
      <sz val="11"/>
      <color theme="1" tint="0.499984740745262"/>
      <name val="Calibri"/>
      <family val="2"/>
      <scheme val="minor"/>
    </font>
    <font>
      <b/>
      <sz val="11"/>
      <color theme="1" tint="0.499984740745262"/>
      <name val="Calibri"/>
      <family val="2"/>
      <scheme val="minor"/>
    </font>
    <font>
      <b/>
      <sz val="12"/>
      <color theme="9"/>
      <name val="Calibri"/>
      <family val="2"/>
      <scheme val="minor"/>
    </font>
    <font>
      <i/>
      <sz val="12"/>
      <color theme="6" tint="-0.499984740745262"/>
      <name val="Calibri"/>
      <family val="2"/>
      <scheme val="minor"/>
    </font>
    <font>
      <b/>
      <sz val="12"/>
      <color rgb="FFFF0000"/>
      <name val="Calibri"/>
      <family val="2"/>
      <scheme val="minor"/>
    </font>
    <font>
      <b/>
      <sz val="9"/>
      <color rgb="FFFFFFFF"/>
      <name val="Calibri"/>
      <family val="2"/>
      <scheme val="minor"/>
    </font>
    <font>
      <sz val="10"/>
      <color rgb="FF006790"/>
      <name val="Calibri"/>
      <family val="2"/>
      <scheme val="minor"/>
    </font>
    <font>
      <sz val="9.5"/>
      <color rgb="FF006790"/>
      <name val="Calibri"/>
      <family val="2"/>
      <scheme val="minor"/>
    </font>
    <font>
      <sz val="9"/>
      <color rgb="FF525252"/>
      <name val="Calibri"/>
      <family val="2"/>
      <scheme val="minor"/>
    </font>
    <font>
      <sz val="8"/>
      <color theme="1"/>
      <name val="Calibri"/>
      <family val="2"/>
      <scheme val="minor"/>
    </font>
    <font>
      <sz val="7"/>
      <color theme="1"/>
      <name val="Courier New"/>
      <family val="3"/>
    </font>
    <font>
      <sz val="7"/>
      <color theme="1"/>
      <name val="Times New Roman"/>
      <family val="1"/>
    </font>
    <font>
      <i/>
      <sz val="8"/>
      <color theme="1"/>
      <name val="Calibri"/>
      <family val="2"/>
      <scheme val="minor"/>
    </font>
    <font>
      <sz val="8"/>
      <color rgb="FF525252"/>
      <name val="Calibri"/>
      <family val="2"/>
      <scheme val="minor"/>
    </font>
    <font>
      <sz val="7"/>
      <color rgb="FF525252"/>
      <name val="Calibri"/>
      <family val="2"/>
      <scheme val="minor"/>
    </font>
    <font>
      <sz val="7"/>
      <color theme="1"/>
      <name val="Calibri"/>
      <family val="2"/>
      <scheme val="minor"/>
    </font>
    <font>
      <u/>
      <sz val="11"/>
      <color theme="1"/>
      <name val="Calibri"/>
      <family val="2"/>
      <scheme val="minor"/>
    </font>
    <font>
      <b/>
      <sz val="11"/>
      <color theme="4"/>
      <name val="Calibri"/>
      <family val="2"/>
      <scheme val="minor"/>
    </font>
    <font>
      <sz val="11"/>
      <color theme="9"/>
      <name val="Calibri"/>
      <family val="2"/>
      <scheme val="minor"/>
    </font>
    <font>
      <i/>
      <sz val="9"/>
      <color rgb="FFFFFFFF"/>
      <name val="Calibri"/>
      <family val="2"/>
      <scheme val="minor"/>
    </font>
    <font>
      <i/>
      <sz val="7"/>
      <color theme="1"/>
      <name val="Courier New"/>
      <family val="3"/>
    </font>
    <font>
      <b/>
      <i/>
      <sz val="11"/>
      <color theme="1" tint="0.499984740745262"/>
      <name val="Calibri"/>
      <family val="2"/>
      <scheme val="minor"/>
    </font>
  </fonts>
  <fills count="19">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rgb="FF006790"/>
        <bgColor indexed="64"/>
      </patternFill>
    </fill>
    <fill>
      <patternFill patternType="solid">
        <fgColor rgb="FFCDF1FF"/>
        <bgColor indexed="64"/>
      </patternFill>
    </fill>
    <fill>
      <patternFill patternType="solid">
        <fgColor rgb="FFDBDBDB"/>
        <bgColor indexed="64"/>
      </patternFill>
    </fill>
    <fill>
      <patternFill patternType="solid">
        <fgColor rgb="FFD0CECE"/>
        <bgColor indexed="64"/>
      </patternFill>
    </fill>
    <fill>
      <patternFill patternType="solid">
        <fgColor theme="5"/>
        <bgColor indexed="64"/>
      </patternFill>
    </fill>
    <fill>
      <patternFill patternType="solid">
        <fgColor rgb="FF7030A0"/>
        <bgColor indexed="64"/>
      </patternFill>
    </fill>
    <fill>
      <patternFill patternType="solid">
        <fgColor theme="9" tint="0.79992065187536243"/>
        <bgColor indexed="64"/>
      </patternFill>
    </fill>
    <fill>
      <patternFill patternType="solid">
        <fgColor rgb="FFD9D9D9"/>
        <bgColor indexed="64"/>
      </patternFill>
    </fill>
  </fills>
  <borders count="50">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right style="thin">
        <color theme="9"/>
      </right>
      <top/>
      <bottom/>
      <diagonal/>
    </border>
    <border>
      <left style="thin">
        <color theme="9"/>
      </left>
      <right/>
      <top style="thin">
        <color theme="9"/>
      </top>
      <bottom/>
      <diagonal/>
    </border>
    <border>
      <left style="thin">
        <color theme="9"/>
      </left>
      <right style="thin">
        <color theme="9"/>
      </right>
      <top/>
      <bottom/>
      <diagonal/>
    </border>
    <border>
      <left style="thin">
        <color theme="9"/>
      </left>
      <right/>
      <top style="thin">
        <color theme="9"/>
      </top>
      <bottom style="thin">
        <color theme="9"/>
      </bottom>
      <diagonal/>
    </border>
    <border>
      <left style="thin">
        <color theme="9" tint="0.59999389629810485"/>
      </left>
      <right/>
      <top style="thin">
        <color theme="9"/>
      </top>
      <bottom style="thin">
        <color theme="9"/>
      </bottom>
      <diagonal/>
    </border>
    <border>
      <left style="thin">
        <color theme="9" tint="0.59999389629810485"/>
      </left>
      <right style="thin">
        <color theme="9" tint="0.59999389629810485"/>
      </right>
      <top style="thin">
        <color theme="9"/>
      </top>
      <bottom style="thin">
        <color theme="9" tint="0.59999389629810485"/>
      </bottom>
      <diagonal/>
    </border>
    <border>
      <left/>
      <right/>
      <top style="thin">
        <color theme="9"/>
      </top>
      <bottom style="thin">
        <color theme="9" tint="0.59999389629810485"/>
      </bottom>
      <diagonal/>
    </border>
    <border>
      <left/>
      <right/>
      <top/>
      <bottom style="thin">
        <color theme="9" tint="0.59999389629810485"/>
      </bottom>
      <diagonal/>
    </border>
    <border>
      <left style="thin">
        <color theme="9" tint="0.59999389629810485"/>
      </left>
      <right/>
      <top style="thin">
        <color theme="9"/>
      </top>
      <bottom/>
      <diagonal/>
    </border>
    <border>
      <left/>
      <right/>
      <top style="thin">
        <color theme="9" tint="0.59999389629810485"/>
      </top>
      <bottom/>
      <diagonal/>
    </border>
    <border>
      <left/>
      <right style="thin">
        <color theme="9" tint="0.59999389629810485"/>
      </right>
      <top style="thin">
        <color theme="9" tint="0.59999389629810485"/>
      </top>
      <bottom/>
      <diagonal/>
    </border>
    <border>
      <left style="thin">
        <color theme="9" tint="0.59999389629810485"/>
      </left>
      <right/>
      <top/>
      <bottom style="thin">
        <color theme="9"/>
      </bottom>
      <diagonal/>
    </border>
    <border>
      <left style="thin">
        <color theme="9"/>
      </left>
      <right style="thin">
        <color theme="9" tint="0.59999389629810485"/>
      </right>
      <top style="thin">
        <color theme="9" tint="0.79998168889431442"/>
      </top>
      <bottom style="thin">
        <color theme="9"/>
      </bottom>
      <diagonal/>
    </border>
    <border>
      <left style="thin">
        <color theme="9" tint="0.59999389629810485"/>
      </left>
      <right style="thin">
        <color theme="9" tint="0.59999389629810485"/>
      </right>
      <top style="thin">
        <color theme="9" tint="0.59999389629810485"/>
      </top>
      <bottom style="thin">
        <color theme="9" tint="0.79998168889431442"/>
      </bottom>
      <diagonal/>
    </border>
    <border>
      <left style="thin">
        <color theme="9" tint="0.59999389629810485"/>
      </left>
      <right style="thin">
        <color theme="9" tint="0.59999389629810485"/>
      </right>
      <top/>
      <bottom style="thin">
        <color theme="9"/>
      </bottom>
      <diagonal/>
    </border>
    <border>
      <left style="thin">
        <color theme="9" tint="0.59999389629810485"/>
      </left>
      <right style="thin">
        <color theme="9" tint="0.59999389629810485"/>
      </right>
      <top style="thin">
        <color theme="9" tint="0.79998168889431442"/>
      </top>
      <bottom style="thin">
        <color theme="9"/>
      </bottom>
      <diagonal/>
    </border>
    <border>
      <left style="thin">
        <color theme="9"/>
      </left>
      <right style="thin">
        <color theme="9" tint="0.59999389629810485"/>
      </right>
      <top style="thin">
        <color theme="9" tint="0.59999389629810485"/>
      </top>
      <bottom style="thin">
        <color theme="9" tint="0.79998168889431442"/>
      </bottom>
      <diagonal/>
    </border>
    <border>
      <left style="thin">
        <color theme="9"/>
      </left>
      <right/>
      <top/>
      <bottom style="thin">
        <color theme="9" tint="0.59999389629810485"/>
      </bottom>
      <diagonal/>
    </border>
    <border>
      <left style="thin">
        <color theme="9" tint="0.59999389629810485"/>
      </left>
      <right/>
      <top style="thin">
        <color theme="9" tint="0.59999389629810485"/>
      </top>
      <bottom style="thin">
        <color theme="9" tint="0.79998168889431442"/>
      </bottom>
      <diagonal/>
    </border>
    <border>
      <left/>
      <right/>
      <top/>
      <bottom style="thin">
        <color theme="9" tint="0.79998168889431442"/>
      </bottom>
      <diagonal/>
    </border>
    <border>
      <left style="double">
        <color theme="9"/>
      </left>
      <right style="thin">
        <color theme="9" tint="0.59999389629810485"/>
      </right>
      <top style="thin">
        <color theme="9" tint="0.79998168889431442"/>
      </top>
      <bottom style="thin">
        <color theme="9"/>
      </bottom>
      <diagonal/>
    </border>
    <border>
      <left style="double">
        <color theme="9"/>
      </left>
      <right style="thin">
        <color theme="9"/>
      </right>
      <top style="thin">
        <color theme="9"/>
      </top>
      <bottom style="thin">
        <color theme="9"/>
      </bottom>
      <diagonal/>
    </border>
    <border>
      <left style="thin">
        <color theme="9"/>
      </left>
      <right style="double">
        <color theme="9"/>
      </right>
      <top style="thin">
        <color theme="9"/>
      </top>
      <bottom style="thin">
        <color theme="9"/>
      </bottom>
      <diagonal/>
    </border>
    <border>
      <left style="double">
        <color theme="9" tint="0.79998168889431442"/>
      </left>
      <right style="thin">
        <color theme="9" tint="0.59999389629810485"/>
      </right>
      <top style="thin">
        <color theme="9" tint="0.59999389629810485"/>
      </top>
      <bottom style="thin">
        <color theme="9" tint="0.79998168889431442"/>
      </bottom>
      <diagonal/>
    </border>
    <border>
      <left style="double">
        <color theme="9" tint="0.79998168889431442"/>
      </left>
      <right/>
      <top/>
      <bottom style="thin">
        <color theme="9" tint="0.59999389629810485"/>
      </bottom>
      <diagonal/>
    </border>
    <border>
      <left style="double">
        <color theme="9"/>
      </left>
      <right style="thin">
        <color theme="9" tint="0.59999389629810485"/>
      </right>
      <top style="thin">
        <color theme="9"/>
      </top>
      <bottom style="thin">
        <color theme="9"/>
      </bottom>
      <diagonal/>
    </border>
    <border>
      <left style="thin">
        <color theme="9" tint="0.59999389629810485"/>
      </left>
      <right style="double">
        <color theme="9"/>
      </right>
      <top style="thin">
        <color theme="9"/>
      </top>
      <bottom style="thin">
        <color theme="9"/>
      </bottom>
      <diagonal/>
    </border>
    <border>
      <left style="thin">
        <color theme="9" tint="0.59999389629810485"/>
      </left>
      <right style="double">
        <color theme="9"/>
      </right>
      <top style="thin">
        <color theme="9"/>
      </top>
      <bottom style="thin">
        <color theme="9" tint="0.59999389629810485"/>
      </bottom>
      <diagonal/>
    </border>
    <border>
      <left/>
      <right/>
      <top/>
      <bottom style="thin">
        <color theme="9"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9" tint="0.59999389629810485"/>
      </left>
      <right style="double">
        <color theme="9"/>
      </right>
      <top style="thin">
        <color theme="9" tint="0.79998168889431442"/>
      </top>
      <bottom style="thin">
        <color theme="9"/>
      </bottom>
      <diagonal/>
    </border>
    <border>
      <left style="double">
        <color theme="9"/>
      </left>
      <right/>
      <top style="thin">
        <color theme="9"/>
      </top>
      <bottom style="thin">
        <color theme="9" tint="0.59999389629810485"/>
      </bottom>
      <diagonal/>
    </border>
    <border>
      <left style="thin">
        <color theme="9"/>
      </left>
      <right style="double">
        <color theme="9"/>
      </right>
      <top style="thin">
        <color theme="9"/>
      </top>
      <bottom/>
      <diagonal/>
    </border>
    <border>
      <left style="thin">
        <color theme="9"/>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theme="1"/>
      </bottom>
      <diagonal/>
    </border>
    <border>
      <left style="medium">
        <color indexed="64"/>
      </left>
      <right style="medium">
        <color indexed="64"/>
      </right>
      <top style="medium">
        <color theme="1"/>
      </top>
      <bottom/>
      <diagonal/>
    </border>
    <border>
      <left/>
      <right/>
      <top style="medium">
        <color theme="1"/>
      </top>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style="medium">
        <color indexed="64"/>
      </right>
      <top/>
      <bottom style="dotted">
        <color indexed="64"/>
      </bottom>
      <diagonal/>
    </border>
  </borders>
  <cellStyleXfs count="1">
    <xf numFmtId="0" fontId="0" fillId="0" borderId="0"/>
  </cellStyleXfs>
  <cellXfs count="154">
    <xf numFmtId="0" fontId="0" fillId="0" borderId="0" xfId="0"/>
    <xf numFmtId="0" fontId="8" fillId="3" borderId="1" xfId="0" applyFont="1" applyFill="1" applyBorder="1" applyAlignment="1">
      <alignment horizontal="right" vertical="center"/>
    </xf>
    <xf numFmtId="0" fontId="1" fillId="6" borderId="13"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3" fillId="0" borderId="0" xfId="0" applyFont="1" applyAlignment="1">
      <alignment vertical="top" wrapText="1"/>
    </xf>
    <xf numFmtId="0" fontId="1" fillId="6" borderId="21" xfId="0" applyFont="1" applyFill="1" applyBorder="1" applyAlignment="1">
      <alignment horizontal="center" vertical="center" wrapText="1"/>
    </xf>
    <xf numFmtId="0" fontId="1" fillId="6" borderId="26" xfId="0" applyFont="1" applyFill="1" applyBorder="1" applyAlignment="1">
      <alignment horizontal="center" vertical="center"/>
    </xf>
    <xf numFmtId="0" fontId="2" fillId="5" borderId="23" xfId="0" applyFont="1" applyFill="1" applyBorder="1" applyAlignment="1">
      <alignment vertical="center" wrapText="1"/>
    </xf>
    <xf numFmtId="0" fontId="4" fillId="0" borderId="24" xfId="0" applyFont="1" applyBorder="1" applyAlignment="1">
      <alignment horizontal="right" vertical="center" wrapText="1"/>
    </xf>
    <xf numFmtId="0" fontId="4" fillId="0" borderId="1" xfId="0" applyFont="1" applyBorder="1" applyAlignment="1">
      <alignment horizontal="right" vertical="center" wrapText="1"/>
    </xf>
    <xf numFmtId="0" fontId="2" fillId="5" borderId="15" xfId="0" applyFont="1" applyFill="1" applyBorder="1" applyAlignment="1">
      <alignment vertical="center" wrapText="1"/>
    </xf>
    <xf numFmtId="0" fontId="2" fillId="5" borderId="4" xfId="0" applyFont="1" applyFill="1" applyBorder="1" applyAlignment="1">
      <alignment vertical="center" wrapText="1"/>
    </xf>
    <xf numFmtId="165" fontId="3" fillId="2" borderId="1" xfId="0" applyNumberFormat="1" applyFont="1" applyFill="1" applyBorder="1" applyAlignment="1">
      <alignment horizontal="right" vertical="center"/>
    </xf>
    <xf numFmtId="166" fontId="0" fillId="0" borderId="6" xfId="0" applyNumberFormat="1" applyBorder="1" applyAlignment="1">
      <alignment horizontal="center" vertical="center"/>
    </xf>
    <xf numFmtId="166" fontId="0" fillId="0" borderId="4" xfId="0" applyNumberFormat="1" applyBorder="1" applyAlignment="1">
      <alignment horizontal="center" vertical="center"/>
    </xf>
    <xf numFmtId="166" fontId="0" fillId="0" borderId="0" xfId="0" applyNumberFormat="1" applyAlignment="1">
      <alignment horizontal="center" vertical="center"/>
    </xf>
    <xf numFmtId="0" fontId="8" fillId="3" borderId="24" xfId="0" applyFont="1" applyFill="1" applyBorder="1" applyAlignment="1">
      <alignment horizontal="right" vertical="center"/>
    </xf>
    <xf numFmtId="0" fontId="2" fillId="5" borderId="28" xfId="0" applyFont="1" applyFill="1" applyBorder="1" applyAlignment="1">
      <alignment vertical="center" wrapText="1"/>
    </xf>
    <xf numFmtId="0" fontId="0" fillId="0" borderId="25" xfId="0"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166" fontId="26" fillId="0" borderId="32" xfId="0" applyNumberFormat="1" applyFont="1" applyBorder="1" applyAlignment="1">
      <alignment horizontal="center" vertical="center"/>
    </xf>
    <xf numFmtId="167" fontId="0" fillId="5" borderId="17" xfId="0" applyNumberFormat="1" applyFill="1" applyBorder="1" applyAlignment="1">
      <alignment horizontal="center" vertical="center"/>
    </xf>
    <xf numFmtId="167" fontId="0" fillId="5" borderId="18" xfId="0" applyNumberFormat="1" applyFill="1" applyBorder="1" applyAlignment="1">
      <alignment horizontal="center" vertical="center"/>
    </xf>
    <xf numFmtId="167" fontId="0" fillId="0" borderId="1" xfId="0" applyNumberFormat="1" applyBorder="1" applyAlignment="1">
      <alignment horizontal="center" vertical="center"/>
    </xf>
    <xf numFmtId="167" fontId="0" fillId="0" borderId="6" xfId="0" applyNumberFormat="1" applyBorder="1" applyAlignment="1">
      <alignment horizontal="center" vertical="center"/>
    </xf>
    <xf numFmtId="167" fontId="0" fillId="0" borderId="2" xfId="0" applyNumberFormat="1" applyBorder="1" applyAlignment="1">
      <alignment horizontal="center" vertical="center"/>
    </xf>
    <xf numFmtId="167" fontId="0" fillId="3" borderId="1" xfId="0" applyNumberFormat="1" applyFill="1" applyBorder="1" applyAlignment="1">
      <alignment horizontal="center" vertical="center"/>
    </xf>
    <xf numFmtId="167" fontId="0" fillId="5" borderId="8" xfId="0" applyNumberFormat="1" applyFill="1" applyBorder="1" applyAlignment="1">
      <alignment horizontal="center" vertical="center"/>
    </xf>
    <xf numFmtId="167" fontId="0" fillId="5" borderId="9" xfId="0" applyNumberFormat="1" applyFill="1" applyBorder="1" applyAlignment="1">
      <alignment horizontal="center" vertical="center"/>
    </xf>
    <xf numFmtId="167" fontId="3" fillId="2" borderId="6" xfId="0" applyNumberFormat="1" applyFont="1" applyFill="1" applyBorder="1" applyAlignment="1">
      <alignment horizontal="center" vertical="center"/>
    </xf>
    <xf numFmtId="165" fontId="0" fillId="5" borderId="18" xfId="0" applyNumberFormat="1" applyFill="1" applyBorder="1" applyAlignment="1">
      <alignment horizontal="center" vertical="center"/>
    </xf>
    <xf numFmtId="165" fontId="0" fillId="0" borderId="6" xfId="0" applyNumberFormat="1" applyBorder="1" applyAlignment="1">
      <alignment horizontal="center" vertical="center"/>
    </xf>
    <xf numFmtId="165" fontId="0" fillId="0" borderId="1" xfId="0" applyNumberFormat="1" applyBorder="1" applyAlignment="1">
      <alignment horizontal="center" vertical="center"/>
    </xf>
    <xf numFmtId="165" fontId="0" fillId="3" borderId="1" xfId="0" applyNumberFormat="1" applyFill="1" applyBorder="1" applyAlignment="1">
      <alignment horizontal="center" vertical="center"/>
    </xf>
    <xf numFmtId="165" fontId="0" fillId="5" borderId="8" xfId="0" applyNumberFormat="1" applyFill="1" applyBorder="1" applyAlignment="1">
      <alignment horizontal="center" vertical="center"/>
    </xf>
    <xf numFmtId="165" fontId="3" fillId="2" borderId="2" xfId="0" applyNumberFormat="1" applyFont="1" applyFill="1" applyBorder="1" applyAlignment="1">
      <alignment horizontal="center" vertical="center"/>
    </xf>
    <xf numFmtId="0" fontId="25" fillId="9" borderId="32" xfId="0" applyFont="1" applyFill="1" applyBorder="1" applyAlignment="1">
      <alignment horizontal="right" vertical="center" wrapText="1"/>
    </xf>
    <xf numFmtId="166" fontId="4" fillId="9" borderId="32" xfId="0" applyNumberFormat="1" applyFont="1" applyFill="1" applyBorder="1" applyAlignment="1">
      <alignment horizontal="center"/>
    </xf>
    <xf numFmtId="167" fontId="3" fillId="2" borderId="2" xfId="0" applyNumberFormat="1" applyFont="1" applyFill="1" applyBorder="1" applyAlignment="1">
      <alignment horizontal="center" vertical="center"/>
    </xf>
    <xf numFmtId="167" fontId="0" fillId="5" borderId="11" xfId="0" applyNumberFormat="1" applyFill="1" applyBorder="1" applyAlignment="1">
      <alignment horizontal="center" vertical="center"/>
    </xf>
    <xf numFmtId="167" fontId="0" fillId="5" borderId="7" xfId="0" applyNumberFormat="1" applyFill="1" applyBorder="1" applyAlignment="1">
      <alignment horizontal="center" vertical="center"/>
    </xf>
    <xf numFmtId="167" fontId="0" fillId="5" borderId="14" xfId="0" applyNumberFormat="1" applyFill="1" applyBorder="1" applyAlignment="1">
      <alignment horizontal="center" vertical="center"/>
    </xf>
    <xf numFmtId="0" fontId="4" fillId="0" borderId="1" xfId="0" applyFont="1" applyBorder="1" applyAlignment="1" applyProtection="1">
      <alignment horizontal="right" vertical="center" wrapText="1"/>
      <protection locked="0"/>
    </xf>
    <xf numFmtId="167" fontId="0" fillId="0" borderId="1" xfId="0" applyNumberFormat="1" applyBorder="1" applyAlignment="1" applyProtection="1">
      <alignment horizontal="center" vertical="center"/>
      <protection locked="0"/>
    </xf>
    <xf numFmtId="165" fontId="0" fillId="0" borderId="6" xfId="0" applyNumberFormat="1" applyBorder="1" applyAlignment="1" applyProtection="1">
      <alignment horizontal="center" vertical="center"/>
      <protection locked="0"/>
    </xf>
    <xf numFmtId="167" fontId="0" fillId="0" borderId="6"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67" fontId="0" fillId="0" borderId="2" xfId="0" applyNumberForma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167" fontId="0" fillId="0" borderId="4" xfId="0" applyNumberFormat="1" applyBorder="1" applyAlignment="1" applyProtection="1">
      <alignment horizontal="center" vertical="center"/>
      <protection locked="0"/>
    </xf>
    <xf numFmtId="167" fontId="0" fillId="0" borderId="0" xfId="0" applyNumberFormat="1" applyAlignment="1" applyProtection="1">
      <alignment horizontal="center" vertical="center"/>
      <protection locked="0"/>
    </xf>
    <xf numFmtId="167" fontId="3" fillId="0" borderId="2" xfId="0" applyNumberFormat="1" applyFont="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4" fontId="3" fillId="0" borderId="25" xfId="0" applyNumberFormat="1" applyFont="1" applyBorder="1" applyAlignment="1" applyProtection="1">
      <alignment horizontal="center" vertical="center"/>
      <protection locked="0"/>
    </xf>
    <xf numFmtId="167" fontId="0" fillId="0" borderId="5" xfId="0" applyNumberFormat="1"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xf numFmtId="0" fontId="0" fillId="0" borderId="0" xfId="0" applyProtection="1">
      <protection locked="0"/>
    </xf>
    <xf numFmtId="0" fontId="13" fillId="0" borderId="0" xfId="0" applyFont="1" applyAlignment="1" applyProtection="1">
      <alignment vertical="top" wrapText="1"/>
      <protection locked="0"/>
    </xf>
    <xf numFmtId="0" fontId="12" fillId="0" borderId="0" xfId="0" applyFont="1" applyAlignment="1" applyProtection="1">
      <alignment horizontal="center"/>
      <protection locked="0"/>
    </xf>
    <xf numFmtId="0" fontId="12" fillId="0" borderId="31" xfId="0"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3" xfId="0" applyBorder="1" applyProtection="1">
      <protection locked="0"/>
    </xf>
    <xf numFmtId="0" fontId="0" fillId="0" borderId="22" xfId="0" applyBorder="1" applyProtection="1">
      <protection locked="0"/>
    </xf>
    <xf numFmtId="0" fontId="0" fillId="0" borderId="0" xfId="0" applyAlignment="1" applyProtection="1">
      <alignment horizontal="center"/>
      <protection locked="0"/>
    </xf>
    <xf numFmtId="0" fontId="0" fillId="5" borderId="33" xfId="0" applyFill="1" applyBorder="1" applyAlignment="1">
      <alignment horizontal="center" vertical="center"/>
    </xf>
    <xf numFmtId="0" fontId="4" fillId="0" borderId="24" xfId="0" applyFont="1" applyBorder="1" applyAlignment="1" applyProtection="1">
      <alignment horizontal="right" vertical="center" wrapText="1"/>
      <protection locked="0"/>
    </xf>
    <xf numFmtId="0" fontId="2" fillId="5" borderId="34" xfId="0" applyFont="1" applyFill="1" applyBorder="1" applyAlignment="1">
      <alignment vertical="center" wrapText="1"/>
    </xf>
    <xf numFmtId="0" fontId="0" fillId="0" borderId="24" xfId="0" applyBorder="1" applyAlignment="1" applyProtection="1">
      <alignment vertical="center"/>
      <protection locked="0"/>
    </xf>
    <xf numFmtId="165" fontId="3" fillId="2" borderId="24" xfId="0" applyNumberFormat="1" applyFont="1" applyFill="1" applyBorder="1" applyAlignment="1">
      <alignment horizontal="right" vertical="center"/>
    </xf>
    <xf numFmtId="0" fontId="29" fillId="10" borderId="0" xfId="0" applyFont="1" applyFill="1" applyAlignment="1">
      <alignment horizontal="left" vertical="center" wrapText="1"/>
    </xf>
    <xf numFmtId="0" fontId="9" fillId="0" borderId="0" xfId="0" applyFont="1" applyProtection="1">
      <protection locked="0"/>
    </xf>
    <xf numFmtId="0" fontId="9" fillId="0" borderId="0" xfId="0" applyFont="1" applyAlignment="1" applyProtection="1">
      <alignment horizontal="center"/>
      <protection locked="0"/>
    </xf>
    <xf numFmtId="0" fontId="43" fillId="0" borderId="0" xfId="0" applyFont="1" applyProtection="1">
      <protection locked="0"/>
    </xf>
    <xf numFmtId="164" fontId="3" fillId="2" borderId="35" xfId="0" applyNumberFormat="1" applyFont="1" applyFill="1" applyBorder="1" applyAlignment="1">
      <alignment horizontal="center" vertical="center"/>
    </xf>
    <xf numFmtId="167" fontId="26" fillId="7" borderId="4" xfId="0" applyNumberFormat="1" applyFont="1" applyFill="1" applyBorder="1" applyAlignment="1">
      <alignment horizontal="center" vertical="center"/>
    </xf>
    <xf numFmtId="167" fontId="26" fillId="7" borderId="36" xfId="0" applyNumberFormat="1" applyFont="1" applyFill="1" applyBorder="1" applyAlignment="1">
      <alignment horizontal="center" vertical="center"/>
    </xf>
    <xf numFmtId="0" fontId="44" fillId="17" borderId="25" xfId="0" quotePrefix="1" applyFont="1" applyFill="1" applyBorder="1" applyAlignment="1">
      <alignment horizontal="center" vertical="top"/>
    </xf>
    <xf numFmtId="0" fontId="45" fillId="11" borderId="38" xfId="0" applyFont="1" applyFill="1" applyBorder="1" applyAlignment="1">
      <alignment horizontal="center" vertical="center" wrapText="1"/>
    </xf>
    <xf numFmtId="0" fontId="36" fillId="0" borderId="41" xfId="0" applyFont="1" applyBorder="1" applyAlignment="1">
      <alignment vertical="center" wrapText="1"/>
    </xf>
    <xf numFmtId="0" fontId="36" fillId="0" borderId="38" xfId="0" applyFont="1" applyBorder="1" applyAlignment="1">
      <alignment vertical="center" wrapText="1"/>
    </xf>
    <xf numFmtId="0" fontId="35" fillId="0" borderId="41" xfId="0" applyFont="1" applyBorder="1" applyAlignment="1">
      <alignment vertical="center" wrapText="1"/>
    </xf>
    <xf numFmtId="0" fontId="36" fillId="0" borderId="41" xfId="0" applyFont="1" applyBorder="1" applyAlignment="1">
      <alignment horizontal="left" vertical="center" wrapText="1" indent="1"/>
    </xf>
    <xf numFmtId="0" fontId="36" fillId="0" borderId="42" xfId="0" applyFont="1" applyBorder="1" applyAlignment="1">
      <alignment vertical="center" wrapText="1"/>
    </xf>
    <xf numFmtId="0" fontId="36" fillId="0" borderId="38" xfId="0" applyFont="1" applyBorder="1" applyAlignment="1">
      <alignment horizontal="left" vertical="center" wrapText="1" indent="1"/>
    </xf>
    <xf numFmtId="0" fontId="36" fillId="0" borderId="44" xfId="0" applyFont="1" applyBorder="1" applyAlignment="1">
      <alignment vertical="center" wrapText="1"/>
    </xf>
    <xf numFmtId="0" fontId="36" fillId="0" borderId="45" xfId="0" applyFont="1" applyBorder="1" applyAlignment="1">
      <alignment vertical="center" wrapText="1"/>
    </xf>
    <xf numFmtId="0" fontId="0" fillId="0" borderId="46" xfId="0" applyBorder="1"/>
    <xf numFmtId="0" fontId="31" fillId="11" borderId="45" xfId="0" applyFont="1" applyFill="1" applyBorder="1" applyAlignment="1">
      <alignment horizontal="center" vertical="center" wrapText="1"/>
    </xf>
    <xf numFmtId="0" fontId="8" fillId="3" borderId="24" xfId="0" applyFont="1" applyFill="1" applyBorder="1" applyAlignment="1" applyProtection="1">
      <alignment horizontal="right" vertical="center"/>
      <protection locked="0"/>
    </xf>
    <xf numFmtId="0" fontId="2" fillId="5" borderId="24" xfId="0" applyFont="1" applyFill="1" applyBorder="1" applyAlignment="1" applyProtection="1">
      <alignment vertical="center" wrapText="1"/>
      <protection locked="0"/>
    </xf>
    <xf numFmtId="165" fontId="0" fillId="5" borderId="1" xfId="0" applyNumberFormat="1" applyFill="1" applyBorder="1" applyAlignment="1" applyProtection="1">
      <alignment horizontal="center" vertical="center"/>
      <protection locked="0"/>
    </xf>
    <xf numFmtId="167" fontId="0" fillId="5" borderId="9" xfId="0" applyNumberForma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25" fillId="0" borderId="32" xfId="0" applyFont="1" applyBorder="1" applyAlignment="1">
      <alignment horizontal="left" vertical="center" wrapText="1"/>
    </xf>
    <xf numFmtId="0" fontId="0" fillId="0" borderId="1" xfId="0" applyBorder="1" applyAlignment="1" applyProtection="1">
      <alignment vertical="center" wrapText="1"/>
      <protection locked="0"/>
    </xf>
    <xf numFmtId="0" fontId="4" fillId="0" borderId="1" xfId="0" applyFont="1" applyBorder="1" applyAlignment="1" applyProtection="1">
      <alignment vertical="center" wrapText="1"/>
      <protection locked="0"/>
    </xf>
    <xf numFmtId="165" fontId="0" fillId="0" borderId="0" xfId="0" applyNumberFormat="1" applyProtection="1">
      <protection locked="0"/>
    </xf>
    <xf numFmtId="0" fontId="1" fillId="4" borderId="2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27" fillId="8" borderId="32" xfId="0" applyFont="1" applyFill="1" applyBorder="1" applyAlignment="1">
      <alignment horizontal="center"/>
    </xf>
    <xf numFmtId="0" fontId="28" fillId="9" borderId="0" xfId="0" applyFont="1" applyFill="1" applyAlignment="1">
      <alignment horizontal="center" vertical="center" wrapText="1"/>
    </xf>
    <xf numFmtId="0" fontId="29" fillId="10" borderId="0" xfId="0" applyFont="1" applyFill="1" applyAlignment="1">
      <alignment horizontal="left" vertical="center" wrapText="1"/>
    </xf>
    <xf numFmtId="0" fontId="30" fillId="10" borderId="0" xfId="0" applyFont="1" applyFill="1" applyAlignment="1">
      <alignment horizontal="left" vertical="center" wrapText="1"/>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 fillId="16" borderId="0" xfId="0" applyFont="1" applyFill="1" applyAlignment="1">
      <alignment horizontal="center"/>
    </xf>
    <xf numFmtId="6" fontId="5" fillId="0" borderId="43" xfId="0" applyNumberFormat="1" applyFont="1" applyBorder="1" applyAlignment="1">
      <alignment horizontal="center" vertical="center" wrapText="1"/>
    </xf>
    <xf numFmtId="6" fontId="5" fillId="0" borderId="39" xfId="0" applyNumberFormat="1" applyFont="1" applyBorder="1" applyAlignment="1">
      <alignment horizontal="center" vertical="center" wrapText="1"/>
    </xf>
    <xf numFmtId="0" fontId="5" fillId="0" borderId="4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3"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6" fontId="5" fillId="0" borderId="40" xfId="0" applyNumberFormat="1" applyFont="1" applyBorder="1" applyAlignment="1">
      <alignment horizontal="center" vertical="center" wrapText="1"/>
    </xf>
    <xf numFmtId="0" fontId="1" fillId="15" borderId="0" xfId="0" applyFont="1" applyFill="1" applyAlignment="1">
      <alignment horizontal="center"/>
    </xf>
    <xf numFmtId="0" fontId="5" fillId="0" borderId="43" xfId="0" applyFont="1" applyBorder="1" applyAlignment="1">
      <alignment vertical="center" wrapText="1"/>
    </xf>
    <xf numFmtId="0" fontId="5" fillId="0" borderId="40" xfId="0" applyFont="1" applyBorder="1" applyAlignment="1">
      <alignment vertical="center" wrapText="1"/>
    </xf>
    <xf numFmtId="0" fontId="5" fillId="0" borderId="39" xfId="0" applyFont="1" applyBorder="1" applyAlignment="1">
      <alignment vertical="center" wrapText="1"/>
    </xf>
    <xf numFmtId="0" fontId="35" fillId="14" borderId="43" xfId="0" applyFont="1" applyFill="1" applyBorder="1" applyAlignment="1">
      <alignment horizontal="left" vertical="center" wrapText="1"/>
    </xf>
    <xf numFmtId="0" fontId="35" fillId="14" borderId="40" xfId="0" applyFont="1" applyFill="1" applyBorder="1" applyAlignment="1">
      <alignment horizontal="left" vertical="center" wrapText="1"/>
    </xf>
    <xf numFmtId="0" fontId="35" fillId="14" borderId="39" xfId="0" applyFont="1" applyFill="1" applyBorder="1" applyAlignment="1">
      <alignment horizontal="left" vertical="center" wrapText="1"/>
    </xf>
    <xf numFmtId="0" fontId="36" fillId="0" borderId="43" xfId="0" applyFont="1" applyBorder="1" applyAlignment="1">
      <alignment horizontal="left" vertical="center" wrapText="1"/>
    </xf>
    <xf numFmtId="0" fontId="36" fillId="0" borderId="40" xfId="0" applyFont="1" applyBorder="1" applyAlignment="1">
      <alignment horizontal="left" vertical="center" wrapText="1"/>
    </xf>
    <xf numFmtId="0" fontId="36" fillId="0" borderId="39" xfId="0" applyFont="1" applyBorder="1" applyAlignment="1">
      <alignment horizontal="left" vertical="center" wrapText="1"/>
    </xf>
    <xf numFmtId="0" fontId="36" fillId="0" borderId="44" xfId="0" applyFont="1" applyBorder="1" applyAlignment="1">
      <alignment horizontal="left" vertical="center" wrapText="1"/>
    </xf>
    <xf numFmtId="0" fontId="32" fillId="12" borderId="43" xfId="0" applyFont="1" applyFill="1" applyBorder="1" applyAlignment="1">
      <alignment horizontal="center" vertical="center" wrapText="1"/>
    </xf>
    <xf numFmtId="0" fontId="32" fillId="12" borderId="40" xfId="0" applyFont="1" applyFill="1" applyBorder="1" applyAlignment="1">
      <alignment horizontal="center" vertical="center" wrapText="1"/>
    </xf>
    <xf numFmtId="0" fontId="32" fillId="12" borderId="39" xfId="0" applyFont="1" applyFill="1" applyBorder="1" applyAlignment="1">
      <alignment horizontal="center" vertical="center" wrapText="1"/>
    </xf>
    <xf numFmtId="0" fontId="33" fillId="12" borderId="43"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39" xfId="0" applyFont="1" applyFill="1" applyBorder="1" applyAlignment="1">
      <alignment horizontal="center" vertical="center" wrapText="1"/>
    </xf>
    <xf numFmtId="0" fontId="36" fillId="0" borderId="43" xfId="0" applyFont="1" applyBorder="1" applyAlignment="1">
      <alignment horizontal="left" vertical="center" wrapText="1" indent="1"/>
    </xf>
    <xf numFmtId="0" fontId="36" fillId="0" borderId="40" xfId="0" applyFont="1" applyBorder="1" applyAlignment="1">
      <alignment horizontal="left" vertical="center" wrapText="1" indent="1"/>
    </xf>
    <xf numFmtId="0" fontId="36" fillId="0" borderId="39" xfId="0" applyFont="1" applyBorder="1" applyAlignment="1">
      <alignment horizontal="left" vertical="center" wrapText="1" indent="1"/>
    </xf>
    <xf numFmtId="0" fontId="35" fillId="18" borderId="40" xfId="0" applyFont="1" applyFill="1" applyBorder="1" applyAlignment="1">
      <alignment horizontal="left" vertical="center" wrapText="1"/>
    </xf>
    <xf numFmtId="0" fontId="35" fillId="18" borderId="39" xfId="0" applyFont="1" applyFill="1" applyBorder="1" applyAlignment="1">
      <alignment horizontal="left" vertical="center" wrapText="1"/>
    </xf>
    <xf numFmtId="0" fontId="31" fillId="11" borderId="47" xfId="0" applyFont="1" applyFill="1" applyBorder="1" applyAlignment="1">
      <alignment horizontal="center" vertical="center" wrapText="1"/>
    </xf>
    <xf numFmtId="0" fontId="31" fillId="11" borderId="48" xfId="0" applyFont="1" applyFill="1" applyBorder="1" applyAlignment="1">
      <alignment horizontal="center" vertical="center" wrapText="1"/>
    </xf>
    <xf numFmtId="0" fontId="31" fillId="11" borderId="37"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5" fillId="13" borderId="45" xfId="0" applyFont="1" applyFill="1" applyBorder="1" applyAlignment="1">
      <alignment horizontal="left" vertical="center" wrapText="1"/>
    </xf>
    <xf numFmtId="0" fontId="35" fillId="13" borderId="40" xfId="0" applyFont="1" applyFill="1" applyBorder="1" applyAlignment="1">
      <alignment horizontal="left" vertical="center" wrapText="1"/>
    </xf>
    <xf numFmtId="0" fontId="35" fillId="13" borderId="44" xfId="0" applyFont="1" applyFill="1" applyBorder="1" applyAlignment="1">
      <alignment horizontal="left" vertical="center" wrapText="1"/>
    </xf>
    <xf numFmtId="0" fontId="38" fillId="18" borderId="45" xfId="0" applyFont="1" applyFill="1" applyBorder="1" applyAlignment="1">
      <alignment horizontal="left" vertical="center" wrapText="1"/>
    </xf>
    <xf numFmtId="0" fontId="38" fillId="18" borderId="39" xfId="0" applyFont="1" applyFill="1" applyBorder="1" applyAlignment="1">
      <alignment horizontal="left" vertical="center" wrapText="1"/>
    </xf>
    <xf numFmtId="0" fontId="36" fillId="0" borderId="49" xfId="0" applyFont="1" applyBorder="1" applyAlignment="1">
      <alignment horizontal="left" vertical="center" wrapText="1"/>
    </xf>
  </cellXfs>
  <cellStyles count="1">
    <cellStyle name="Normal" xfId="0" builtinId="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7" formatCode="#,##0.00\ [$€-40C];\-#,##0.00\ [$€-40C]"/>
      <alignment horizontal="center" vertical="center" textRotation="0" wrapText="0" indent="0" justifyLastLine="0" shrinkToFit="0" readingOrder="0"/>
      <protection locked="0" hidden="0"/>
    </dxf>
    <dxf>
      <numFmt numFmtId="165" formatCode="#,##0.00\ &quot;€&quo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alignment vertical="center" textRotation="0" indent="0" justifyLastLine="0" shrinkToFit="0" readingOrder="0"/>
      <border diagonalUp="0" diagonalDown="0">
        <left style="double">
          <color theme="9"/>
        </left>
        <right style="thin">
          <color theme="9"/>
        </right>
        <top style="thin">
          <color theme="9"/>
        </top>
        <bottom style="thin">
          <color theme="9"/>
        </bottom>
        <vertical/>
      </border>
      <protection locked="0" hidden="0"/>
    </dxf>
    <dxf>
      <alignment horizontal="center" vertical="center" textRotation="0" wrapText="0" indent="0" justifyLastLine="0" shrinkToFit="0" readingOrder="0"/>
      <border diagonalUp="0" diagonalDown="0">
        <left style="thin">
          <color theme="9"/>
        </left>
        <right style="double">
          <color theme="9"/>
        </right>
        <top style="thin">
          <color theme="9"/>
        </top>
        <bottom style="thin">
          <color theme="9"/>
        </bottom>
        <vertical/>
      </border>
      <protection locked="0" hidden="0"/>
    </dxf>
    <dxf>
      <numFmt numFmtId="167" formatCode="#,##0.00\ [$€-40C];\-#,##0.00\ [$€-40C]"/>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numFmt numFmtId="167" formatCode="#,##0.00\ [$€-40C];\-#,##0.00\ [$€-40C]"/>
      <alignment horizontal="center" vertical="center" textRotation="0" wrapText="0" indent="0" justifyLastLine="0" shrinkToFit="0" readingOrder="0"/>
      <border diagonalUp="0" diagonalDown="0">
        <left style="thin">
          <color theme="9"/>
        </left>
        <right style="thin">
          <color theme="9"/>
        </right>
        <top style="thin">
          <color theme="9"/>
        </top>
        <bottom/>
      </border>
      <protection locked="0" hidden="0"/>
    </dxf>
    <dxf>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alignment vertical="center" textRotation="0" indent="0" justifyLastLine="0" shrinkToFit="0" readingOrder="0"/>
      <protection locked="0" hidden="0"/>
    </dxf>
    <dxf>
      <border outline="0">
        <bottom style="thin">
          <color rgb="FF70AD47"/>
        </bottom>
      </border>
    </dxf>
    <dxf>
      <font>
        <b/>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center" textRotation="0" wrapText="1" indent="0" justifyLastLine="0" shrinkToFit="0" readingOrder="0"/>
      <border diagonalUp="0" diagonalDown="0">
        <left style="thin">
          <color theme="9"/>
        </left>
        <right style="thin">
          <color theme="9"/>
        </right>
        <top/>
        <bottom/>
      </border>
      <protection locked="0" hidden="0"/>
    </dxf>
    <dxf>
      <numFmt numFmtId="167" formatCode="#,##0.00\ [$€-40C];\-#,##0.00\ [$€-40C]"/>
      <alignment horizontal="center" vertical="center" textRotation="0" wrapText="0" indent="0" justifyLastLine="0" shrinkToFit="0" readingOrder="0"/>
      <protection locked="0" hidden="0"/>
    </dxf>
    <dxf>
      <numFmt numFmtId="165" formatCode="#,##0.00\ &quot;€&quo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alignment vertical="center" textRotation="0" indent="0" justifyLastLine="0" shrinkToFit="0" readingOrder="0"/>
      <border diagonalUp="0" diagonalDown="0">
        <left style="double">
          <color theme="9"/>
        </left>
        <right style="thin">
          <color theme="9"/>
        </right>
        <top style="thin">
          <color theme="9"/>
        </top>
        <bottom style="thin">
          <color theme="9"/>
        </bottom>
        <vertical/>
      </border>
      <protection locked="0" hidden="0"/>
    </dxf>
    <dxf>
      <alignment horizontal="center" vertical="center" textRotation="0" wrapText="0" indent="0" justifyLastLine="0" shrinkToFit="0" readingOrder="0"/>
      <border diagonalUp="0" diagonalDown="0">
        <left style="thin">
          <color theme="9"/>
        </left>
        <right style="double">
          <color theme="9"/>
        </right>
        <top style="thin">
          <color theme="9"/>
        </top>
        <bottom style="thin">
          <color theme="9"/>
        </bottom>
        <vertical/>
      </border>
      <protection locked="0" hidden="0"/>
    </dxf>
    <dxf>
      <numFmt numFmtId="167" formatCode="#,##0.00\ [$€-40C];\-#,##0.00\ [$€-40C]"/>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numFmt numFmtId="167" formatCode="#,##0.00\ [$€-40C];\-#,##0.00\ [$€-40C]"/>
      <alignment horizontal="center" vertical="center" textRotation="0" wrapText="0" indent="0" justifyLastLine="0" shrinkToFit="0" readingOrder="0"/>
      <border diagonalUp="0" diagonalDown="0">
        <left style="thin">
          <color theme="9"/>
        </left>
        <right style="thin">
          <color theme="9"/>
        </right>
        <top style="thin">
          <color theme="9"/>
        </top>
        <bottom/>
      </border>
      <protection locked="0" hidden="0"/>
    </dxf>
    <dxf>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alignment vertical="center" textRotation="0" indent="0" justifyLastLine="0" shrinkToFit="0" readingOrder="0"/>
      <protection locked="0" hidden="0"/>
    </dxf>
    <dxf>
      <border outline="0">
        <bottom style="thin">
          <color rgb="FF70AD47"/>
        </bottom>
      </border>
    </dxf>
    <dxf>
      <font>
        <b/>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center" textRotation="0" wrapText="1" indent="0" justifyLastLine="0" shrinkToFit="0" readingOrder="0"/>
      <border diagonalUp="0" diagonalDown="0">
        <left style="thin">
          <color theme="9"/>
        </left>
        <right style="thin">
          <color theme="9"/>
        </right>
        <top/>
        <bottom/>
      </border>
      <protection locked="0" hidden="0"/>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88A69E-7BCF-43DC-A2A2-18E153096B40}" name="Tableau145" displayName="Tableau145" ref="B9:H59" totalsRowShown="0" headerRowDxfId="41" dataDxfId="39" headerRowBorderDxfId="40">
  <tableColumns count="7">
    <tableColumn id="2" xr3:uid="{86F3E3AF-33C4-4479-9724-3CDE93DA6914}" name="Intitulés des dépenses" dataDxfId="38"/>
    <tableColumn id="3" xr3:uid="{60E9183B-CA6B-4FC7-871F-BF9582590F3B}" name="Montant prévisionnel total" dataDxfId="37"/>
    <tableColumn id="4" xr3:uid="{1CA0B5AC-A5E0-41AA-8EF6-F9F6656657AA}" name="dont montant sollicité à l'AMI " dataDxfId="36"/>
    <tableColumn id="6" xr3:uid="{C40D535A-4E44-47E4-895C-3717D5159348}" name="Précisez l'axe de financement de l'AMI concerné" dataDxfId="35"/>
    <tableColumn id="7" xr3:uid="{62BB74BB-B7C9-4D02-9812-462E010BCF32}" name="Intitulés des ressources" dataDxfId="34"/>
    <tableColumn id="8" xr3:uid="{1F18FE4E-849F-4638-A139-70CA7C62C340}" name="Montant prévisionnel total." dataDxfId="33"/>
    <tableColumn id="9" xr3:uid="{C10D6075-5BCA-4333-9628-BEF140F71F0B}" name="Montant déjà acquis au moment de la candidature à l'AMI" dataDxfId="3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AEF708-2D13-4DBE-8A10-BE79E35F2E9C}" name="Tableau1452" displayName="Tableau1452" ref="B9:H63" totalsRowShown="0" headerRowDxfId="31" dataDxfId="29" headerRowBorderDxfId="30">
  <tableColumns count="7">
    <tableColumn id="2" xr3:uid="{BBF1FE12-4E46-4737-B01B-DEF92FA533FA}" name="Intitulés des dépenses" dataDxfId="28"/>
    <tableColumn id="3" xr3:uid="{91AC7F84-A271-4845-8541-0B51A7E8105F}" name="Montant prévisionnel total" dataDxfId="27"/>
    <tableColumn id="4" xr3:uid="{1E8E3C87-3B9E-4C25-A093-BF200E89B603}" name="dont montant sollicité à l'AMI " dataDxfId="26"/>
    <tableColumn id="6" xr3:uid="{60C1B19C-5448-4D56-8F9A-068748230CE1}" name="Précisez l'axe de financement de l'AMI concerné" dataDxfId="25"/>
    <tableColumn id="7" xr3:uid="{6B0AC679-6282-4BC2-8A2A-E181BE49DA97}" name="Intitulés des ressources" dataDxfId="24"/>
    <tableColumn id="8" xr3:uid="{40806BB1-090B-4785-B8C2-E2F54D0E8F98}" name="Montant prévisionnel total." dataDxfId="23"/>
    <tableColumn id="9" xr3:uid="{1867AAAC-3665-4092-A6C6-F7E6E733AF3E}" name="Montant déjà acquis au moment de la candidature à l'AMI" dataDxfId="2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B403D-0EDD-4638-9A73-63AFC07AC27F}">
  <sheetPr>
    <tabColor rgb="FF92D050"/>
    <pageSetUpPr fitToPage="1"/>
  </sheetPr>
  <dimension ref="A2:K76"/>
  <sheetViews>
    <sheetView showGridLines="0" tabSelected="1" topLeftCell="A18" zoomScaleNormal="100" workbookViewId="0">
      <selection activeCell="G36" sqref="G36"/>
    </sheetView>
  </sheetViews>
  <sheetFormatPr baseColWidth="10" defaultColWidth="8.88671875" defaultRowHeight="14.4" x14ac:dyDescent="0.3"/>
  <cols>
    <col min="1" max="1" width="4.109375" style="59" customWidth="1"/>
    <col min="2" max="2" width="61.6640625" style="59" customWidth="1"/>
    <col min="3" max="3" width="18.33203125" style="66" customWidth="1"/>
    <col min="4" max="4" width="17.6640625" style="59" customWidth="1"/>
    <col min="5" max="5" width="26.6640625" style="59" customWidth="1"/>
    <col min="6" max="6" width="85.109375" style="59" customWidth="1"/>
    <col min="7" max="7" width="19" style="59" customWidth="1"/>
    <col min="8" max="8" width="30.33203125" style="59" customWidth="1"/>
    <col min="9" max="9" width="19.33203125" style="59" customWidth="1"/>
    <col min="10" max="10" width="28.109375" style="59" customWidth="1"/>
    <col min="11" max="11" width="16.44140625" style="59" customWidth="1"/>
    <col min="12" max="18" width="8.33203125" style="59" customWidth="1"/>
    <col min="19" max="16384" width="8.88671875" style="59"/>
  </cols>
  <sheetData>
    <row r="2" spans="1:11" ht="15.6" x14ac:dyDescent="0.3">
      <c r="B2" s="104" t="s">
        <v>51</v>
      </c>
      <c r="C2" s="104"/>
      <c r="D2" s="104"/>
      <c r="E2" s="104"/>
      <c r="F2" s="104"/>
      <c r="G2" s="104"/>
      <c r="H2" s="104"/>
      <c r="I2" s="60"/>
      <c r="J2" s="60"/>
      <c r="K2" s="60"/>
    </row>
    <row r="3" spans="1:11" ht="15.6" x14ac:dyDescent="0.3">
      <c r="B3" s="105" t="s">
        <v>54</v>
      </c>
      <c r="C3" s="105"/>
      <c r="D3" s="105"/>
      <c r="E3" s="105"/>
      <c r="F3" s="105"/>
      <c r="G3" s="105"/>
      <c r="H3" s="105"/>
      <c r="I3" s="60"/>
      <c r="J3" s="60"/>
      <c r="K3" s="60"/>
    </row>
    <row r="4" spans="1:11" ht="15.6" x14ac:dyDescent="0.3">
      <c r="B4" s="72"/>
      <c r="C4" s="72"/>
      <c r="D4" s="72"/>
      <c r="E4" s="72"/>
      <c r="F4" s="72"/>
      <c r="G4" s="72"/>
      <c r="H4" s="72"/>
      <c r="I4" s="60"/>
      <c r="J4" s="60"/>
      <c r="K4" s="60"/>
    </row>
    <row r="5" spans="1:11" ht="15.6" x14ac:dyDescent="0.3">
      <c r="B5" s="105" t="s">
        <v>58</v>
      </c>
      <c r="C5" s="105"/>
      <c r="D5" s="105"/>
      <c r="E5" s="105"/>
      <c r="F5" s="105"/>
      <c r="G5" s="72"/>
      <c r="H5" s="72"/>
      <c r="I5" s="60"/>
      <c r="J5" s="60"/>
      <c r="K5" s="60"/>
    </row>
    <row r="6" spans="1:11" ht="15.6" x14ac:dyDescent="0.3">
      <c r="B6" s="106" t="s">
        <v>56</v>
      </c>
      <c r="C6" s="106"/>
      <c r="D6" s="106"/>
      <c r="E6" s="106"/>
      <c r="F6" s="106"/>
      <c r="G6" s="72"/>
      <c r="H6" s="72"/>
      <c r="I6" s="60"/>
      <c r="J6" s="60"/>
      <c r="K6" s="60"/>
    </row>
    <row r="7" spans="1:11" ht="15.6" x14ac:dyDescent="0.3">
      <c r="B7" s="61"/>
      <c r="C7" s="61"/>
      <c r="D7" s="61"/>
      <c r="E7" s="62"/>
    </row>
    <row r="8" spans="1:11" s="63" customFormat="1" x14ac:dyDescent="0.3">
      <c r="B8" s="100" t="s">
        <v>33</v>
      </c>
      <c r="C8" s="101"/>
      <c r="D8" s="101"/>
      <c r="E8" s="101"/>
      <c r="F8" s="102" t="s">
        <v>0</v>
      </c>
      <c r="G8" s="101"/>
      <c r="H8" s="101"/>
    </row>
    <row r="9" spans="1:11" ht="28.8" x14ac:dyDescent="0.3">
      <c r="B9" s="5" t="s">
        <v>28</v>
      </c>
      <c r="C9" s="4" t="s">
        <v>1</v>
      </c>
      <c r="D9" s="3" t="s">
        <v>52</v>
      </c>
      <c r="E9" s="4" t="s">
        <v>30</v>
      </c>
      <c r="F9" s="8" t="s">
        <v>27</v>
      </c>
      <c r="G9" s="2" t="s">
        <v>29</v>
      </c>
      <c r="H9" s="7" t="s">
        <v>31</v>
      </c>
    </row>
    <row r="10" spans="1:11" ht="72" x14ac:dyDescent="0.3">
      <c r="A10" s="64"/>
      <c r="B10" s="12" t="s">
        <v>55</v>
      </c>
      <c r="C10" s="24"/>
      <c r="D10" s="25"/>
      <c r="E10" s="67"/>
      <c r="F10" s="9" t="s">
        <v>2</v>
      </c>
      <c r="G10" s="33"/>
      <c r="H10" s="44"/>
    </row>
    <row r="11" spans="1:11" x14ac:dyDescent="0.3">
      <c r="A11" s="64"/>
      <c r="B11" s="45" t="s">
        <v>17</v>
      </c>
      <c r="C11" s="46"/>
      <c r="D11" s="46"/>
      <c r="E11" s="51" t="s">
        <v>34</v>
      </c>
      <c r="F11" s="68" t="s">
        <v>18</v>
      </c>
      <c r="G11" s="47"/>
      <c r="H11" s="48"/>
    </row>
    <row r="12" spans="1:11" x14ac:dyDescent="0.3">
      <c r="B12" s="45" t="s">
        <v>19</v>
      </c>
      <c r="C12" s="46"/>
      <c r="D12" s="48"/>
      <c r="E12" s="51" t="s">
        <v>155</v>
      </c>
      <c r="F12" s="68" t="s">
        <v>20</v>
      </c>
      <c r="G12" s="49"/>
      <c r="H12" s="46"/>
    </row>
    <row r="13" spans="1:11" x14ac:dyDescent="0.3">
      <c r="B13" s="45" t="s">
        <v>21</v>
      </c>
      <c r="C13" s="50"/>
      <c r="D13" s="46"/>
      <c r="E13" s="51" t="s">
        <v>156</v>
      </c>
      <c r="F13" s="68" t="s">
        <v>22</v>
      </c>
      <c r="G13" s="47"/>
      <c r="H13" s="48"/>
      <c r="I13" s="65"/>
    </row>
    <row r="14" spans="1:11" x14ac:dyDescent="0.3">
      <c r="B14" s="45" t="s">
        <v>23</v>
      </c>
      <c r="C14" s="50"/>
      <c r="D14" s="46"/>
      <c r="E14" s="51" t="s">
        <v>157</v>
      </c>
      <c r="F14" s="68" t="s">
        <v>24</v>
      </c>
      <c r="G14" s="49"/>
      <c r="H14" s="46"/>
    </row>
    <row r="15" spans="1:11" x14ac:dyDescent="0.3">
      <c r="B15" s="45" t="s">
        <v>25</v>
      </c>
      <c r="C15" s="50"/>
      <c r="D15" s="46"/>
      <c r="E15" s="51" t="s">
        <v>37</v>
      </c>
      <c r="F15" s="68" t="s">
        <v>26</v>
      </c>
      <c r="G15" s="47"/>
      <c r="H15" s="48"/>
    </row>
    <row r="16" spans="1:11" x14ac:dyDescent="0.3">
      <c r="B16" s="45" t="s">
        <v>3</v>
      </c>
      <c r="C16" s="50"/>
      <c r="D16" s="46"/>
      <c r="E16" s="51" t="s">
        <v>158</v>
      </c>
      <c r="F16" s="68" t="s">
        <v>3</v>
      </c>
      <c r="G16" s="49"/>
      <c r="H16" s="48"/>
    </row>
    <row r="17" spans="2:10" x14ac:dyDescent="0.3">
      <c r="B17" s="1" t="s">
        <v>4</v>
      </c>
      <c r="C17" s="29">
        <f>SUM(C11:C16)</f>
        <v>0</v>
      </c>
      <c r="D17" s="29">
        <f>SUM(D11:D16)</f>
        <v>0</v>
      </c>
      <c r="E17" s="79" t="s">
        <v>85</v>
      </c>
      <c r="F17" s="18" t="s">
        <v>5</v>
      </c>
      <c r="G17" s="36">
        <f>SUM(G11:G16)</f>
        <v>0</v>
      </c>
      <c r="H17" s="29">
        <f>SUM(H11:H16)</f>
        <v>0</v>
      </c>
    </row>
    <row r="18" spans="2:10" ht="28.2" x14ac:dyDescent="0.3">
      <c r="B18" s="13" t="s">
        <v>35</v>
      </c>
      <c r="C18" s="30"/>
      <c r="D18" s="31"/>
      <c r="E18" s="22"/>
      <c r="F18" s="19" t="s">
        <v>6</v>
      </c>
      <c r="G18" s="37"/>
      <c r="H18" s="42"/>
    </row>
    <row r="19" spans="2:10" x14ac:dyDescent="0.3">
      <c r="B19" s="45" t="s">
        <v>17</v>
      </c>
      <c r="C19" s="46"/>
      <c r="D19" s="48"/>
      <c r="E19" s="51" t="s">
        <v>159</v>
      </c>
      <c r="F19" s="68" t="s">
        <v>18</v>
      </c>
      <c r="G19" s="49"/>
      <c r="H19" s="52"/>
    </row>
    <row r="20" spans="2:10" x14ac:dyDescent="0.3">
      <c r="B20" s="45" t="s">
        <v>19</v>
      </c>
      <c r="C20" s="46"/>
      <c r="D20" s="48"/>
      <c r="E20" s="51" t="s">
        <v>43</v>
      </c>
      <c r="F20" s="68" t="s">
        <v>20</v>
      </c>
      <c r="G20" s="49"/>
      <c r="H20" s="53"/>
    </row>
    <row r="21" spans="2:10" x14ac:dyDescent="0.3">
      <c r="B21" s="45" t="s">
        <v>21</v>
      </c>
      <c r="C21" s="46"/>
      <c r="D21" s="46"/>
      <c r="E21" s="51" t="s">
        <v>160</v>
      </c>
      <c r="F21" s="68" t="s">
        <v>22</v>
      </c>
      <c r="G21" s="49"/>
      <c r="H21" s="53"/>
    </row>
    <row r="22" spans="2:10" x14ac:dyDescent="0.3">
      <c r="B22" s="45" t="s">
        <v>23</v>
      </c>
      <c r="C22" s="50"/>
      <c r="D22" s="46"/>
      <c r="E22" s="51" t="s">
        <v>161</v>
      </c>
      <c r="F22" s="68" t="s">
        <v>24</v>
      </c>
      <c r="G22" s="49"/>
      <c r="H22" s="53"/>
    </row>
    <row r="23" spans="2:10" x14ac:dyDescent="0.3">
      <c r="B23" s="45" t="s">
        <v>25</v>
      </c>
      <c r="C23" s="50"/>
      <c r="D23" s="46"/>
      <c r="E23" s="51" t="s">
        <v>162</v>
      </c>
      <c r="F23" s="68" t="s">
        <v>26</v>
      </c>
      <c r="G23" s="49"/>
      <c r="H23" s="53"/>
    </row>
    <row r="24" spans="2:10" x14ac:dyDescent="0.3">
      <c r="B24" s="45" t="s">
        <v>3</v>
      </c>
      <c r="C24" s="46"/>
      <c r="D24" s="48"/>
      <c r="E24" s="51"/>
      <c r="F24" s="68" t="s">
        <v>3</v>
      </c>
      <c r="G24" s="49"/>
      <c r="H24" s="53"/>
    </row>
    <row r="25" spans="2:10" x14ac:dyDescent="0.3">
      <c r="B25" s="1" t="s">
        <v>7</v>
      </c>
      <c r="C25" s="29">
        <f>SUM(C19:C24)</f>
        <v>0</v>
      </c>
      <c r="D25" s="29">
        <f>SUM(D19:D24)</f>
        <v>0</v>
      </c>
      <c r="E25" s="79" t="s">
        <v>85</v>
      </c>
      <c r="F25" s="18" t="s">
        <v>8</v>
      </c>
      <c r="G25" s="36">
        <f>SUM(G19:G24)</f>
        <v>0</v>
      </c>
      <c r="H25" s="29">
        <f>SUM(H19:H24)</f>
        <v>0</v>
      </c>
      <c r="J25" s="59" t="s">
        <v>9</v>
      </c>
    </row>
    <row r="26" spans="2:10" ht="72" x14ac:dyDescent="0.3">
      <c r="B26" s="13" t="s">
        <v>59</v>
      </c>
      <c r="C26" s="30"/>
      <c r="D26" s="31"/>
      <c r="E26" s="21"/>
      <c r="F26" s="69" t="s">
        <v>163</v>
      </c>
      <c r="G26" s="37"/>
      <c r="H26" s="43"/>
    </row>
    <row r="27" spans="2:10" x14ac:dyDescent="0.3">
      <c r="B27" s="45" t="s">
        <v>17</v>
      </c>
      <c r="C27" s="46"/>
      <c r="D27" s="48"/>
      <c r="E27" s="51"/>
      <c r="F27" s="10" t="s">
        <v>138</v>
      </c>
      <c r="G27" s="35">
        <f>SUMIF(Tableau145[Précisez l''axe de financement de l''AMI concerné],"Axe 1.1",Tableau145[dont montant sollicité à l''AMI ])</f>
        <v>0</v>
      </c>
      <c r="H27" s="77" t="s">
        <v>86</v>
      </c>
    </row>
    <row r="28" spans="2:10" x14ac:dyDescent="0.3">
      <c r="B28" s="45" t="s">
        <v>19</v>
      </c>
      <c r="C28" s="46"/>
      <c r="D28" s="48"/>
      <c r="E28" s="51"/>
      <c r="F28" s="10" t="s">
        <v>139</v>
      </c>
      <c r="G28" s="35">
        <f>SUMIF(Tableau145[Précisez l''axe de financement de l''AMI concerné],"Axe 1.2",Tableau145[dont montant sollicité à l''AMI ])</f>
        <v>0</v>
      </c>
      <c r="H28" s="78" t="s">
        <v>86</v>
      </c>
    </row>
    <row r="29" spans="2:10" x14ac:dyDescent="0.3">
      <c r="B29" s="45" t="s">
        <v>21</v>
      </c>
      <c r="C29" s="46"/>
      <c r="D29" s="46"/>
      <c r="E29" s="51"/>
      <c r="F29" s="10" t="s">
        <v>140</v>
      </c>
      <c r="G29" s="35">
        <f>SUMIF(Tableau145[Précisez l''axe de financement de l''AMI concerné],"Axe 1.3",Tableau145[dont montant sollicité à l''AMI ])</f>
        <v>0</v>
      </c>
      <c r="H29" s="78" t="s">
        <v>86</v>
      </c>
    </row>
    <row r="30" spans="2:10" x14ac:dyDescent="0.3">
      <c r="B30" s="45" t="s">
        <v>23</v>
      </c>
      <c r="C30" s="50"/>
      <c r="D30" s="46"/>
      <c r="E30" s="51"/>
      <c r="F30" s="10" t="s">
        <v>133</v>
      </c>
      <c r="G30" s="35">
        <f>SUMIF(Tableau145[Précisez l''axe de financement de l''AMI concerné],"Axe 2.1",Tableau145[dont montant sollicité à l''AMI ])</f>
        <v>0</v>
      </c>
      <c r="H30" s="78" t="s">
        <v>86</v>
      </c>
    </row>
    <row r="31" spans="2:10" x14ac:dyDescent="0.3">
      <c r="B31" s="45" t="s">
        <v>25</v>
      </c>
      <c r="C31" s="50"/>
      <c r="D31" s="46"/>
      <c r="E31" s="51"/>
      <c r="F31" s="10" t="s">
        <v>134</v>
      </c>
      <c r="G31" s="35">
        <f>SUMIF(Tableau145[Précisez l''axe de financement de l''AMI concerné],"Axe 2.2",Tableau145[dont montant sollicité à l''AMI ])</f>
        <v>0</v>
      </c>
      <c r="H31" s="78" t="s">
        <v>86</v>
      </c>
    </row>
    <row r="32" spans="2:10" x14ac:dyDescent="0.3">
      <c r="B32" s="45" t="s">
        <v>36</v>
      </c>
      <c r="C32" s="50"/>
      <c r="D32" s="46"/>
      <c r="E32" s="51"/>
      <c r="F32" s="10" t="s">
        <v>135</v>
      </c>
      <c r="G32" s="35">
        <f>SUMIF(Tableau145[Précisez l''axe de financement de l''AMI concerné],"Axe 3.1",Tableau145[dont montant sollicité à l''AMI ])</f>
        <v>0</v>
      </c>
      <c r="H32" s="78" t="s">
        <v>86</v>
      </c>
    </row>
    <row r="33" spans="2:8" x14ac:dyDescent="0.3">
      <c r="B33" s="45" t="s">
        <v>3</v>
      </c>
      <c r="C33" s="46"/>
      <c r="D33" s="48"/>
      <c r="E33" s="51"/>
      <c r="F33" s="68" t="s">
        <v>136</v>
      </c>
      <c r="G33" s="35">
        <f>SUMIF(Tableau145[Précisez l''axe de financement de l''AMI concerné],"Axe 3.2",Tableau145[dont montant sollicité à l''AMI ])</f>
        <v>0</v>
      </c>
      <c r="H33" s="78" t="s">
        <v>86</v>
      </c>
    </row>
    <row r="34" spans="2:8" x14ac:dyDescent="0.3">
      <c r="B34" s="1" t="s">
        <v>10</v>
      </c>
      <c r="C34" s="29">
        <f>SUM(C27:C33)</f>
        <v>0</v>
      </c>
      <c r="D34" s="29">
        <f>SUM(D27:D33)</f>
        <v>0</v>
      </c>
      <c r="E34" s="79" t="s">
        <v>85</v>
      </c>
      <c r="F34" s="68" t="s">
        <v>141</v>
      </c>
      <c r="G34" s="35">
        <f>SUMIF(Tableau145[Précisez l''axe de financement de l''AMI concerné],"Axe 3.3",Tableau145[dont montant sollicité à l''AMI ])</f>
        <v>0</v>
      </c>
      <c r="H34" s="77" t="s">
        <v>86</v>
      </c>
    </row>
    <row r="35" spans="2:8" ht="28.2" x14ac:dyDescent="0.3">
      <c r="B35" s="13" t="s">
        <v>11</v>
      </c>
      <c r="C35" s="30"/>
      <c r="D35" s="31"/>
      <c r="E35" s="22"/>
      <c r="F35" s="68" t="s">
        <v>142</v>
      </c>
      <c r="G35" s="35">
        <f>SUMIF(Tableau145[Précisez l''axe de financement de l''AMI concerné],"Axe 3.4",Tableau145[dont montant sollicité à l''AMI ])</f>
        <v>0</v>
      </c>
      <c r="H35" s="78" t="s">
        <v>86</v>
      </c>
    </row>
    <row r="36" spans="2:8" x14ac:dyDescent="0.3">
      <c r="B36" s="45" t="s">
        <v>17</v>
      </c>
      <c r="C36" s="46"/>
      <c r="D36" s="46"/>
      <c r="E36" s="51"/>
      <c r="F36" s="68" t="s">
        <v>137</v>
      </c>
      <c r="G36" s="35">
        <f>SUMIF(Tableau145[Précisez l''axe de financement de l''AMI concerné],"Axe 4.1",Tableau145[dont montant sollicité à l''AMI ])</f>
        <v>0</v>
      </c>
      <c r="H36" s="78" t="s">
        <v>86</v>
      </c>
    </row>
    <row r="37" spans="2:8" x14ac:dyDescent="0.3">
      <c r="B37" s="45" t="s">
        <v>19</v>
      </c>
      <c r="C37" s="46"/>
      <c r="D37" s="46"/>
      <c r="E37" s="51"/>
      <c r="F37" s="68" t="s">
        <v>143</v>
      </c>
      <c r="G37" s="35">
        <f>SUMIF(Tableau145[Précisez l''axe de financement de l''AMI concerné],"Axe 4.2",Tableau145[dont montant sollicité à l''AMI ])</f>
        <v>0</v>
      </c>
      <c r="H37" s="78" t="s">
        <v>86</v>
      </c>
    </row>
    <row r="38" spans="2:8" x14ac:dyDescent="0.3">
      <c r="B38" s="45" t="s">
        <v>21</v>
      </c>
      <c r="C38" s="46"/>
      <c r="D38" s="46"/>
      <c r="E38" s="51"/>
      <c r="F38" s="18" t="s">
        <v>32</v>
      </c>
      <c r="G38" s="36">
        <f>SUM(G27:G37)</f>
        <v>0</v>
      </c>
      <c r="H38" s="79" t="s">
        <v>86</v>
      </c>
    </row>
    <row r="39" spans="2:8" ht="28.2" x14ac:dyDescent="0.3">
      <c r="B39" s="45" t="s">
        <v>23</v>
      </c>
      <c r="C39" s="46"/>
      <c r="D39" s="46"/>
      <c r="E39" s="51"/>
      <c r="F39" s="92" t="s">
        <v>12</v>
      </c>
      <c r="G39" s="93"/>
      <c r="H39" s="94"/>
    </row>
    <row r="40" spans="2:8" x14ac:dyDescent="0.3">
      <c r="B40" s="45" t="s">
        <v>25</v>
      </c>
      <c r="C40" s="50"/>
      <c r="D40" s="46"/>
      <c r="E40" s="51"/>
      <c r="F40" s="68" t="s">
        <v>18</v>
      </c>
      <c r="G40" s="49"/>
      <c r="H40" s="52"/>
    </row>
    <row r="41" spans="2:8" x14ac:dyDescent="0.3">
      <c r="B41" s="45" t="s">
        <v>3</v>
      </c>
      <c r="C41" s="46"/>
      <c r="D41" s="46"/>
      <c r="E41" s="51"/>
      <c r="F41" s="68" t="s">
        <v>20</v>
      </c>
      <c r="G41" s="49"/>
      <c r="H41" s="53"/>
    </row>
    <row r="42" spans="2:8" x14ac:dyDescent="0.3">
      <c r="B42" s="1" t="s">
        <v>13</v>
      </c>
      <c r="C42" s="29">
        <f>SUM(C36:C41)</f>
        <v>0</v>
      </c>
      <c r="D42" s="29">
        <f>SUM(D36:D41)</f>
        <v>0</v>
      </c>
      <c r="E42" s="79" t="s">
        <v>85</v>
      </c>
      <c r="F42" s="68" t="s">
        <v>22</v>
      </c>
      <c r="G42" s="49"/>
      <c r="H42" s="53"/>
    </row>
    <row r="43" spans="2:8" ht="28.2" x14ac:dyDescent="0.3">
      <c r="B43" s="13" t="s">
        <v>41</v>
      </c>
      <c r="C43" s="30"/>
      <c r="D43" s="31"/>
      <c r="E43" s="22"/>
      <c r="F43" s="68" t="s">
        <v>24</v>
      </c>
      <c r="G43" s="58"/>
      <c r="H43" s="53"/>
    </row>
    <row r="44" spans="2:8" x14ac:dyDescent="0.3">
      <c r="B44" s="45" t="s">
        <v>17</v>
      </c>
      <c r="C44" s="46"/>
      <c r="D44" s="46"/>
      <c r="E44" s="51"/>
      <c r="F44" s="68" t="s">
        <v>26</v>
      </c>
      <c r="G44" s="58"/>
      <c r="H44" s="53"/>
    </row>
    <row r="45" spans="2:8" x14ac:dyDescent="0.3">
      <c r="B45" s="45" t="s">
        <v>19</v>
      </c>
      <c r="C45" s="46"/>
      <c r="D45" s="46"/>
      <c r="E45" s="51"/>
      <c r="F45" s="68" t="s">
        <v>3</v>
      </c>
      <c r="G45" s="49"/>
      <c r="H45" s="53"/>
    </row>
    <row r="46" spans="2:8" x14ac:dyDescent="0.3">
      <c r="B46" s="45" t="s">
        <v>21</v>
      </c>
      <c r="C46" s="46"/>
      <c r="D46" s="46"/>
      <c r="E46" s="51"/>
      <c r="F46" s="91" t="s">
        <v>14</v>
      </c>
      <c r="G46" s="36">
        <f>SUM(G40:G45)</f>
        <v>0</v>
      </c>
      <c r="H46" s="29">
        <f>SUM(H40:H45)</f>
        <v>0</v>
      </c>
    </row>
    <row r="47" spans="2:8" x14ac:dyDescent="0.3">
      <c r="B47" s="45" t="s">
        <v>23</v>
      </c>
      <c r="C47" s="46"/>
      <c r="D47" s="46"/>
      <c r="E47" s="51"/>
      <c r="F47" s="70"/>
      <c r="G47" s="49"/>
      <c r="H47" s="53"/>
    </row>
    <row r="48" spans="2:8" x14ac:dyDescent="0.3">
      <c r="B48" s="45" t="s">
        <v>25</v>
      </c>
      <c r="C48" s="50"/>
      <c r="D48" s="46"/>
      <c r="E48" s="51"/>
      <c r="F48" s="70"/>
      <c r="G48" s="49"/>
      <c r="H48" s="53"/>
    </row>
    <row r="49" spans="2:8" x14ac:dyDescent="0.3">
      <c r="B49" s="45" t="s">
        <v>3</v>
      </c>
      <c r="C49" s="46"/>
      <c r="D49" s="46"/>
      <c r="E49" s="51"/>
      <c r="F49" s="70"/>
      <c r="G49" s="49"/>
      <c r="H49" s="53"/>
    </row>
    <row r="50" spans="2:8" x14ac:dyDescent="0.3">
      <c r="B50" s="1" t="s">
        <v>15</v>
      </c>
      <c r="C50" s="29">
        <f>SUM(C44:C49)</f>
        <v>0</v>
      </c>
      <c r="D50" s="29">
        <f>SUM(D44:D49)</f>
        <v>0</v>
      </c>
      <c r="E50" s="79" t="s">
        <v>85</v>
      </c>
      <c r="F50" s="70"/>
      <c r="G50" s="49"/>
      <c r="H50" s="53"/>
    </row>
    <row r="51" spans="2:8" ht="28.2" x14ac:dyDescent="0.3">
      <c r="B51" s="13" t="s">
        <v>12</v>
      </c>
      <c r="C51" s="30"/>
      <c r="D51" s="31"/>
      <c r="E51" s="21"/>
      <c r="F51" s="70"/>
      <c r="G51" s="49"/>
      <c r="H51" s="53"/>
    </row>
    <row r="52" spans="2:8" x14ac:dyDescent="0.3">
      <c r="B52" s="45" t="s">
        <v>17</v>
      </c>
      <c r="C52" s="46"/>
      <c r="D52" s="46"/>
      <c r="E52" s="51"/>
      <c r="F52" s="70"/>
      <c r="G52" s="49"/>
      <c r="H52" s="53"/>
    </row>
    <row r="53" spans="2:8" x14ac:dyDescent="0.3">
      <c r="B53" s="45" t="s">
        <v>19</v>
      </c>
      <c r="C53" s="46"/>
      <c r="D53" s="46"/>
      <c r="E53" s="51"/>
      <c r="F53" s="70"/>
      <c r="G53" s="49"/>
      <c r="H53" s="53"/>
    </row>
    <row r="54" spans="2:8" x14ac:dyDescent="0.3">
      <c r="B54" s="45" t="s">
        <v>21</v>
      </c>
      <c r="C54" s="50"/>
      <c r="D54" s="46"/>
      <c r="E54" s="51"/>
      <c r="F54" s="70"/>
      <c r="G54" s="49"/>
      <c r="H54" s="52"/>
    </row>
    <row r="55" spans="2:8" x14ac:dyDescent="0.3">
      <c r="B55" s="45" t="s">
        <v>23</v>
      </c>
      <c r="C55" s="54"/>
      <c r="D55" s="55"/>
      <c r="E55" s="56"/>
      <c r="F55" s="70"/>
      <c r="G55" s="49"/>
      <c r="H55" s="53"/>
    </row>
    <row r="56" spans="2:8" x14ac:dyDescent="0.3">
      <c r="B56" s="45" t="s">
        <v>25</v>
      </c>
      <c r="C56" s="54"/>
      <c r="D56" s="55"/>
      <c r="E56" s="56"/>
      <c r="F56" s="70"/>
      <c r="G56" s="49"/>
      <c r="H56" s="53"/>
    </row>
    <row r="57" spans="2:8" x14ac:dyDescent="0.3">
      <c r="B57" s="45" t="s">
        <v>3</v>
      </c>
      <c r="C57" s="57"/>
      <c r="D57" s="46"/>
      <c r="E57" s="51"/>
      <c r="F57" s="70"/>
      <c r="G57" s="49"/>
      <c r="H57" s="53"/>
    </row>
    <row r="58" spans="2:8" x14ac:dyDescent="0.3">
      <c r="B58" s="1" t="s">
        <v>14</v>
      </c>
      <c r="C58" s="29">
        <f>SUM(C52:C57)</f>
        <v>0</v>
      </c>
      <c r="D58" s="29">
        <f>SUM(D52:D57)</f>
        <v>0</v>
      </c>
      <c r="E58" s="79" t="s">
        <v>85</v>
      </c>
      <c r="F58" s="70"/>
      <c r="G58" s="49"/>
      <c r="H58" s="53"/>
    </row>
    <row r="59" spans="2:8" x14ac:dyDescent="0.3">
      <c r="B59" s="14" t="s">
        <v>16</v>
      </c>
      <c r="C59" s="32">
        <f>SUM(C17,C25,C34,C42,C50,C58)</f>
        <v>0</v>
      </c>
      <c r="D59" s="32">
        <f>SUM(D17,D25,D34,D42,D50,D58)</f>
        <v>0</v>
      </c>
      <c r="E59" s="76" t="s">
        <v>85</v>
      </c>
      <c r="F59" s="71" t="s">
        <v>16</v>
      </c>
      <c r="G59" s="38">
        <f>SUM(G17,G25,G38,G46)</f>
        <v>0</v>
      </c>
      <c r="H59" s="41">
        <f>SUM(H17,H25,H38,H46)</f>
        <v>0</v>
      </c>
    </row>
    <row r="62" spans="2:8" x14ac:dyDescent="0.3">
      <c r="B62" s="75" t="s">
        <v>57</v>
      </c>
    </row>
    <row r="63" spans="2:8" x14ac:dyDescent="0.3">
      <c r="C63" s="74"/>
      <c r="D63" s="73"/>
    </row>
    <row r="64" spans="2:8" x14ac:dyDescent="0.3">
      <c r="B64" s="103" t="s">
        <v>40</v>
      </c>
      <c r="C64" s="103"/>
    </row>
    <row r="65" spans="2:5" ht="28.8" x14ac:dyDescent="0.3">
      <c r="B65" s="96" t="s">
        <v>144</v>
      </c>
      <c r="C65" s="23">
        <f>SUMIF(Tableau145[Précisez l''axe de financement de l''AMI concerné],"Axe 1.1",Tableau145[Montant prévisionnel total])</f>
        <v>0</v>
      </c>
    </row>
    <row r="66" spans="2:5" ht="28.8" x14ac:dyDescent="0.3">
      <c r="B66" s="96" t="s">
        <v>145</v>
      </c>
      <c r="C66" s="23">
        <f>SUMIF(Tableau145[Précisez l''axe de financement de l''AMI concerné],"Axe 1.2",Tableau145[Montant prévisionnel total])</f>
        <v>0</v>
      </c>
    </row>
    <row r="67" spans="2:5" ht="28.8" x14ac:dyDescent="0.3">
      <c r="B67" s="96" t="s">
        <v>146</v>
      </c>
      <c r="C67" s="23">
        <f>SUMIF(Tableau145[Précisez l''axe de financement de l''AMI concerné],"Axe 1.3",Tableau145[Montant prévisionnel total])</f>
        <v>0</v>
      </c>
    </row>
    <row r="68" spans="2:5" x14ac:dyDescent="0.3">
      <c r="B68" s="96" t="s">
        <v>147</v>
      </c>
      <c r="C68" s="23">
        <f>SUMIF(Tableau145[Précisez l''axe de financement de l''AMI concerné],"Axe 2.1",Tableau145[Montant prévisionnel total])</f>
        <v>0</v>
      </c>
    </row>
    <row r="69" spans="2:5" ht="28.8" x14ac:dyDescent="0.3">
      <c r="B69" s="96" t="s">
        <v>148</v>
      </c>
      <c r="C69" s="23">
        <f>SUMIF(Tableau145[Précisez l''axe de financement de l''AMI concerné],"Axe 2.2",Tableau145[Montant prévisionnel total])</f>
        <v>0</v>
      </c>
    </row>
    <row r="70" spans="2:5" ht="28.8" x14ac:dyDescent="0.3">
      <c r="B70" s="96" t="s">
        <v>149</v>
      </c>
      <c r="C70" s="23">
        <f>SUMIF(Tableau145[Précisez l''axe de financement de l''AMI concerné],"Axe 3.1",Tableau145[Montant prévisionnel total])</f>
        <v>0</v>
      </c>
    </row>
    <row r="71" spans="2:5" ht="28.8" x14ac:dyDescent="0.3">
      <c r="B71" s="96" t="s">
        <v>150</v>
      </c>
      <c r="C71" s="23">
        <f>SUMIF(Tableau145[Précisez l''axe de financement de l''AMI concerné],"Axe 3.2",Tableau145[Montant prévisionnel total])</f>
        <v>0</v>
      </c>
      <c r="E71" s="95"/>
    </row>
    <row r="72" spans="2:5" x14ac:dyDescent="0.3">
      <c r="B72" s="96" t="s">
        <v>151</v>
      </c>
      <c r="C72" s="23">
        <f>SUMIF(Tableau145[Précisez l''axe de financement de l''AMI concerné],"Axe 3.3",Tableau145[Montant prévisionnel total])</f>
        <v>0</v>
      </c>
    </row>
    <row r="73" spans="2:5" x14ac:dyDescent="0.3">
      <c r="B73" s="96" t="s">
        <v>152</v>
      </c>
      <c r="C73" s="23">
        <f>SUMIF(Tableau145[Précisez l''axe de financement de l''AMI concerné],"Axe 3.4",Tableau145[Montant prévisionnel total])</f>
        <v>0</v>
      </c>
    </row>
    <row r="74" spans="2:5" ht="28.8" x14ac:dyDescent="0.3">
      <c r="B74" s="96" t="s">
        <v>153</v>
      </c>
      <c r="C74" s="23">
        <f>SUMIF(Tableau145[Précisez l''axe de financement de l''AMI concerné],"Axe 4.1",Tableau145[Montant prévisionnel total])</f>
        <v>0</v>
      </c>
    </row>
    <row r="75" spans="2:5" ht="28.8" x14ac:dyDescent="0.3">
      <c r="B75" s="96" t="s">
        <v>154</v>
      </c>
      <c r="C75" s="23">
        <f>SUMIF(Tableau145[Précisez l''axe de financement de l''AMI concerné],"Axe 4.2",Tableau145[Montant prévisionnel total])</f>
        <v>0</v>
      </c>
    </row>
    <row r="76" spans="2:5" x14ac:dyDescent="0.3">
      <c r="B76" s="39" t="s">
        <v>16</v>
      </c>
      <c r="C76" s="40">
        <f>SUM(C65:C75)</f>
        <v>0</v>
      </c>
    </row>
  </sheetData>
  <sheetProtection formatCells="0" formatColumns="0" formatRows="0" insertColumns="0" insertRows="0" insertHyperlinks="0" deleteColumns="0" deleteRows="0" selectLockedCells="1" sort="0" autoFilter="0" pivotTables="0"/>
  <mergeCells count="7">
    <mergeCell ref="B8:E8"/>
    <mergeCell ref="F8:H8"/>
    <mergeCell ref="B64:C64"/>
    <mergeCell ref="B2:H2"/>
    <mergeCell ref="B3:H3"/>
    <mergeCell ref="B6:F6"/>
    <mergeCell ref="B5:F5"/>
  </mergeCells>
  <phoneticPr fontId="7" type="noConversion"/>
  <conditionalFormatting sqref="G27">
    <cfRule type="cellIs" dxfId="21" priority="19" operator="greaterThan">
      <formula>5000</formula>
    </cfRule>
  </conditionalFormatting>
  <conditionalFormatting sqref="G28">
    <cfRule type="cellIs" dxfId="20" priority="16" operator="greaterThan">
      <formula>8000</formula>
    </cfRule>
  </conditionalFormatting>
  <conditionalFormatting sqref="G29">
    <cfRule type="cellIs" dxfId="19" priority="1" operator="greaterThan">
      <formula>15000</formula>
    </cfRule>
  </conditionalFormatting>
  <conditionalFormatting sqref="G30">
    <cfRule type="cellIs" dxfId="18" priority="13" operator="greaterThan">
      <formula>20000</formula>
    </cfRule>
  </conditionalFormatting>
  <conditionalFormatting sqref="G31:G32">
    <cfRule type="cellIs" dxfId="17" priority="2" operator="greaterThan">
      <formula>15000</formula>
    </cfRule>
  </conditionalFormatting>
  <conditionalFormatting sqref="G33">
    <cfRule type="cellIs" dxfId="16" priority="3" operator="greaterThan">
      <formula>20000</formula>
    </cfRule>
  </conditionalFormatting>
  <conditionalFormatting sqref="G34">
    <cfRule type="cellIs" dxfId="15" priority="10" operator="greaterThan">
      <formula>10000</formula>
    </cfRule>
  </conditionalFormatting>
  <conditionalFormatting sqref="G35">
    <cfRule type="cellIs" dxfId="14" priority="9" operator="greaterThan">
      <formula>20000</formula>
    </cfRule>
  </conditionalFormatting>
  <conditionalFormatting sqref="G36">
    <cfRule type="cellIs" dxfId="13" priority="8" operator="greaterThan">
      <formula>15000</formula>
    </cfRule>
  </conditionalFormatting>
  <conditionalFormatting sqref="G37">
    <cfRule type="cellIs" dxfId="12" priority="7" operator="greaterThan">
      <formula>25000</formula>
    </cfRule>
  </conditionalFormatting>
  <conditionalFormatting sqref="G38">
    <cfRule type="cellIs" dxfId="11" priority="18" operator="greaterThan">
      <formula>30000</formula>
    </cfRule>
  </conditionalFormatting>
  <dataValidations xWindow="1568" yWindow="674" count="14">
    <dataValidation allowBlank="1" showInputMessage="1" showErrorMessage="1" promptTitle="Tableau équilibré" prompt="Attention, le total des ressources doit être égal au total des dépenses." sqref="G59" xr:uid="{82FF0C7B-378E-406B-879B-DB95CF8841DF}"/>
    <dataValidation type="decimal" operator="lessThanOrEqual" allowBlank="1" showInputMessage="1" showErrorMessage="1" errorTitle="Total dépassé" error="Il n'est pas possible de solliciter plus de 25 000 euros à l'AMI textiles d'ESS France." promptTitle="Total" prompt="Le montant total maximum sollicité à l'AMI textiles ne peut pas excéder 25 000 euros" sqref="G38" xr:uid="{7C5EBC16-DB7D-4D71-9DC0-BA2A3FAA535F}">
      <formula1>25000</formula1>
    </dataValidation>
    <dataValidation type="decimal" operator="lessThanOrEqual" allowBlank="1" showInputMessage="1" showErrorMessage="1" errorTitle="Barème dépassé" error="Attention, le montant sollicité sur l'axe 4.2 ne peut pas dépasser 25 000 €" promptTitle="Barème" prompt="Le montant maximum autorisé sur l'axe 4.2 est de 25 000 €." sqref="G37" xr:uid="{C72C7412-1FBC-45D5-84BF-DF16B57D7691}">
      <formula1>25000</formula1>
    </dataValidation>
    <dataValidation type="decimal" operator="lessThanOrEqual" allowBlank="1" showInputMessage="1" showErrorMessage="1" errorTitle="Barème dépassé" error="Attention, le montant sollicité sur l'axe 4.1 ne peut pas dépasser 15 000 euros." promptTitle="Barème" prompt="Le montant maximum autorisé sur l'axe 4.1 est de 15 000 €." sqref="G36" xr:uid="{30D8DF48-BC3A-4210-A4D0-5D81C85A1613}">
      <formula1>15000</formula1>
    </dataValidation>
    <dataValidation type="decimal" operator="lessThanOrEqual" allowBlank="1" showInputMessage="1" showErrorMessage="1" errorTitle="Barème dépassé" error="Attention, le montant sollicité sur l'axe 3.4 ne peut pas dépasser 20 000 €" promptTitle="Barème" prompt="Le montant maximum autorisé sur l'axe 3.4 est de 20 000 €." sqref="G35" xr:uid="{FF3C56B9-2013-4CEA-950D-4BE1A3C9849B}">
      <formula1>8000</formula1>
    </dataValidation>
    <dataValidation type="decimal" operator="lessThanOrEqual" allowBlank="1" showInputMessage="1" showErrorMessage="1" errorTitle="Barème dépassé" error="Attention, le montant sollicité sur l'axe 3.3 ne peut pas dépasser 10 000 €" promptTitle="Barème" prompt="Le montant maximum autorisé sur l'axe 3.3 est de 10 000 €." sqref="G34" xr:uid="{0FEF4960-9BA8-4383-A25E-BDEA2CC031C0}">
      <formula1>20000</formula1>
    </dataValidation>
    <dataValidation type="decimal" operator="lessThanOrEqual" allowBlank="1" showInputMessage="1" showErrorMessage="1" errorTitle="Barème dépassé" error="Attention, le montant sollicité sur l'axe 3.2 ne peut pas dépasser 20 000 euros." promptTitle="Barème" prompt="Le montant maximum autorisé sur l'axe 3.2 est de 20 000 €." sqref="G33" xr:uid="{40A89D67-543F-4EAC-B052-6E068DCB3D39}">
      <formula1>20000</formula1>
    </dataValidation>
    <dataValidation type="decimal" operator="lessThanOrEqual" allowBlank="1" showInputMessage="1" showErrorMessage="1" errorTitle="Barème dépassé" error="Attention, le montant sollicité sur l'axe 3.1 ne peut pas dépasser 15 000 €" promptTitle="Barème" prompt="Le montant maximum autorisé sur l'axe 3.1 est de 15 000 €." sqref="G32" xr:uid="{5B62B954-BA85-49FD-8892-19761F8A2C01}">
      <formula1>8000</formula1>
    </dataValidation>
    <dataValidation type="decimal" operator="lessThanOrEqual" allowBlank="1" showInputMessage="1" showErrorMessage="1" errorTitle="Barème dépassé" error="Attention, le montant sollicité sur l'axe 2.2 ne peut pas dépasser 15 000 euros." promptTitle="Barème" prompt="Le montant maximum autorisé sur l'axe 2.2 est de 15 000 €." sqref="G31" xr:uid="{A4E88B8A-738D-4921-9BDD-BDD982843A8C}">
      <formula1>15000</formula1>
    </dataValidation>
    <dataValidation type="decimal" operator="lessThanOrEqual" allowBlank="1" showInputMessage="1" showErrorMessage="1" errorTitle="Barème dépassé" error="Attention, le montant sollicité sur l'axe 2.1 ne peut pas dépasser 20 000 €" promptTitle="Barème" prompt="Le montant maximum autorisé sur l'axe 2.1 est de 20 000 €." sqref="G30" xr:uid="{C93DE87A-7A36-4D64-8F1A-DD724ABD1446}">
      <formula1>15000</formula1>
    </dataValidation>
    <dataValidation type="decimal" operator="lessThanOrEqual" allowBlank="1" showInputMessage="1" showErrorMessage="1" errorTitle="Barème dépassé" error="Attention, le montant sollicité sur l'axe 1.3 ne peut pas dépasser 15 000 €" promptTitle="Barème" prompt="Le montant maximum autorisé sur l'axe 1.3 est de 15 000 €." sqref="G29" xr:uid="{D2051934-797C-472F-8D39-37A68603B447}">
      <formula1>5000</formula1>
    </dataValidation>
    <dataValidation type="decimal" operator="lessThanOrEqual" allowBlank="1" showInputMessage="1" showErrorMessage="1" errorTitle="Barème dépassé" error="Attention, le montant sollicité sur l'axe 1.2 ne peut pas dépasser 8 000 €" promptTitle="Barème" prompt="Le montant maximum autorisé sur l'axe 1.2 est de 8 000 €." sqref="G28" xr:uid="{4BFC23EA-AC62-42A2-B9C0-2C07ECE25F4F}">
      <formula1>5000</formula1>
    </dataValidation>
    <dataValidation type="decimal" operator="lessThanOrEqual" allowBlank="1" showInputMessage="1" showErrorMessage="1" errorTitle="Barème dépassé" error="Attention, le montant sollicité sur l'axe 1.1 ne peut pas dépasser 5 000 €" promptTitle="Barème" prompt="Le montant maximum autorisé sur l'axe 1.1 est de 5 000 €." sqref="G27" xr:uid="{EBA5A53B-75CD-4B81-82BD-17B1B782A02B}">
      <formula1>3000</formula1>
    </dataValidation>
    <dataValidation type="list" allowBlank="1" showInputMessage="1" showErrorMessage="1" sqref="E52:E57 E44:E49 E36:E41 E27:E33 E19:E24 E11:E16" xr:uid="{C8D6D418-EFCB-4D0D-BCE2-BC1A3D64AE07}">
      <formula1>"Axe 1.1,Axe 1.2,Axe 1.3,Axe 2.1,Axe 2.2,Axe 3.1,Axe 3.2,Axe 3.3,Axe 3.4,Axe 4.1,Axe 4.2"</formula1>
    </dataValidation>
  </dataValidations>
  <pageMargins left="0.25" right="0.25" top="0.75" bottom="0.75" header="0.3" footer="0.3"/>
  <pageSetup paperSize="9" scale="6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3CDC-0D55-4E3F-9EC0-DB513AF7C2FB}">
  <sheetPr>
    <tabColor theme="2" tint="-9.9978637043366805E-2"/>
    <pageSetUpPr fitToPage="1"/>
  </sheetPr>
  <dimension ref="A2:K80"/>
  <sheetViews>
    <sheetView showGridLines="0" topLeftCell="B31" zoomScaleNormal="100" workbookViewId="0">
      <selection activeCell="F51" sqref="F51"/>
    </sheetView>
  </sheetViews>
  <sheetFormatPr baseColWidth="10" defaultColWidth="8.88671875" defaultRowHeight="14.4" x14ac:dyDescent="0.3"/>
  <cols>
    <col min="1" max="1" width="4.109375" style="59" customWidth="1"/>
    <col min="2" max="2" width="61.6640625" style="59" customWidth="1"/>
    <col min="3" max="3" width="18.33203125" style="66" customWidth="1"/>
    <col min="4" max="4" width="17.6640625" style="59" customWidth="1"/>
    <col min="5" max="5" width="26.6640625" style="59" customWidth="1"/>
    <col min="6" max="6" width="85.109375" style="59" customWidth="1"/>
    <col min="7" max="7" width="19" style="59" customWidth="1"/>
    <col min="8" max="8" width="30.33203125" style="59" customWidth="1"/>
    <col min="9" max="9" width="19.33203125" style="59" customWidth="1"/>
    <col min="10" max="10" width="28.109375" style="59" customWidth="1"/>
    <col min="11" max="11" width="16.44140625" style="59" customWidth="1"/>
    <col min="12" max="18" width="8.33203125" style="59" customWidth="1"/>
    <col min="19" max="16384" width="8.88671875" style="59"/>
  </cols>
  <sheetData>
    <row r="2" spans="1:11" ht="15.6" x14ac:dyDescent="0.3">
      <c r="B2" s="104" t="s">
        <v>51</v>
      </c>
      <c r="C2" s="104"/>
      <c r="D2" s="104"/>
      <c r="E2" s="104"/>
      <c r="F2" s="104"/>
      <c r="G2" s="104"/>
      <c r="H2" s="104"/>
      <c r="I2" s="60"/>
      <c r="J2" s="60"/>
      <c r="K2" s="60"/>
    </row>
    <row r="3" spans="1:11" ht="15.6" x14ac:dyDescent="0.3">
      <c r="B3" s="105" t="s">
        <v>54</v>
      </c>
      <c r="C3" s="105"/>
      <c r="D3" s="105"/>
      <c r="E3" s="105"/>
      <c r="F3" s="105"/>
      <c r="G3" s="105"/>
      <c r="H3" s="105"/>
      <c r="I3" s="60"/>
      <c r="J3" s="60"/>
      <c r="K3" s="60"/>
    </row>
    <row r="4" spans="1:11" ht="15.6" x14ac:dyDescent="0.3">
      <c r="B4" s="72"/>
      <c r="C4" s="72"/>
      <c r="D4" s="72"/>
      <c r="E4" s="72"/>
      <c r="F4" s="72"/>
      <c r="G4" s="72"/>
      <c r="H4" s="72"/>
      <c r="I4" s="60"/>
      <c r="J4" s="60"/>
      <c r="K4" s="60"/>
    </row>
    <row r="5" spans="1:11" ht="15.6" x14ac:dyDescent="0.3">
      <c r="B5" s="105" t="s">
        <v>58</v>
      </c>
      <c r="C5" s="105"/>
      <c r="D5" s="105"/>
      <c r="E5" s="105"/>
      <c r="F5" s="105"/>
      <c r="G5" s="72"/>
      <c r="H5" s="72"/>
      <c r="I5" s="60"/>
      <c r="J5" s="60"/>
      <c r="K5" s="60"/>
    </row>
    <row r="6" spans="1:11" ht="15.6" x14ac:dyDescent="0.3">
      <c r="B6" s="106" t="s">
        <v>56</v>
      </c>
      <c r="C6" s="106"/>
      <c r="D6" s="106"/>
      <c r="E6" s="106"/>
      <c r="F6" s="106"/>
      <c r="G6" s="72"/>
      <c r="H6" s="72"/>
      <c r="I6" s="60"/>
      <c r="J6" s="60"/>
      <c r="K6" s="60"/>
    </row>
    <row r="7" spans="1:11" ht="15.6" x14ac:dyDescent="0.3">
      <c r="B7" s="61"/>
      <c r="C7" s="61"/>
      <c r="D7" s="61"/>
      <c r="E7" s="62"/>
      <c r="G7" s="99"/>
    </row>
    <row r="8" spans="1:11" s="63" customFormat="1" x14ac:dyDescent="0.3">
      <c r="B8" s="100" t="s">
        <v>33</v>
      </c>
      <c r="C8" s="101"/>
      <c r="D8" s="101"/>
      <c r="E8" s="101"/>
      <c r="F8" s="102" t="s">
        <v>0</v>
      </c>
      <c r="G8" s="101"/>
      <c r="H8" s="101"/>
    </row>
    <row r="9" spans="1:11" ht="28.8" x14ac:dyDescent="0.3">
      <c r="B9" s="5" t="s">
        <v>28</v>
      </c>
      <c r="C9" s="4" t="s">
        <v>1</v>
      </c>
      <c r="D9" s="3" t="s">
        <v>52</v>
      </c>
      <c r="E9" s="4" t="s">
        <v>30</v>
      </c>
      <c r="F9" s="8" t="s">
        <v>27</v>
      </c>
      <c r="G9" s="2" t="s">
        <v>29</v>
      </c>
      <c r="H9" s="7" t="s">
        <v>31</v>
      </c>
    </row>
    <row r="10" spans="1:11" ht="72" x14ac:dyDescent="0.3">
      <c r="A10" s="64"/>
      <c r="B10" s="12" t="s">
        <v>55</v>
      </c>
      <c r="C10" s="24"/>
      <c r="D10" s="25"/>
      <c r="E10" s="67"/>
      <c r="F10" s="9" t="s">
        <v>2</v>
      </c>
      <c r="G10" s="33"/>
      <c r="H10" s="44"/>
    </row>
    <row r="11" spans="1:11" x14ac:dyDescent="0.3">
      <c r="A11" s="64"/>
      <c r="B11" s="11" t="s">
        <v>169</v>
      </c>
      <c r="C11" s="26">
        <v>2304</v>
      </c>
      <c r="D11" s="26">
        <v>2304</v>
      </c>
      <c r="E11" s="20" t="s">
        <v>159</v>
      </c>
      <c r="F11" s="10" t="s">
        <v>48</v>
      </c>
      <c r="G11" s="34">
        <f>5217.33</f>
        <v>5217.33</v>
      </c>
      <c r="H11" s="15">
        <v>2300</v>
      </c>
    </row>
    <row r="12" spans="1:11" x14ac:dyDescent="0.3">
      <c r="B12" s="11" t="s">
        <v>164</v>
      </c>
      <c r="C12" s="26">
        <v>880</v>
      </c>
      <c r="D12" s="26">
        <v>880</v>
      </c>
      <c r="E12" s="20" t="s">
        <v>159</v>
      </c>
      <c r="F12" s="10" t="s">
        <v>49</v>
      </c>
      <c r="G12" s="35">
        <v>9600</v>
      </c>
      <c r="H12" s="35">
        <v>9600</v>
      </c>
    </row>
    <row r="13" spans="1:11" x14ac:dyDescent="0.3">
      <c r="B13" s="11" t="s">
        <v>165</v>
      </c>
      <c r="C13" s="28">
        <v>524.12</v>
      </c>
      <c r="D13" s="28">
        <v>524.12</v>
      </c>
      <c r="E13" s="20" t="s">
        <v>159</v>
      </c>
      <c r="F13" s="68" t="s">
        <v>22</v>
      </c>
      <c r="G13" s="47"/>
      <c r="H13" s="48"/>
      <c r="I13" s="65"/>
    </row>
    <row r="14" spans="1:11" x14ac:dyDescent="0.3">
      <c r="B14" s="11" t="s">
        <v>166</v>
      </c>
      <c r="C14" s="28">
        <v>240.56</v>
      </c>
      <c r="D14" s="28">
        <v>240.56</v>
      </c>
      <c r="E14" s="20" t="s">
        <v>159</v>
      </c>
      <c r="F14" s="68" t="s">
        <v>24</v>
      </c>
      <c r="G14" s="49"/>
      <c r="H14" s="46"/>
    </row>
    <row r="15" spans="1:11" x14ac:dyDescent="0.3">
      <c r="B15" s="45" t="s">
        <v>168</v>
      </c>
      <c r="C15" s="50">
        <v>1559.67</v>
      </c>
      <c r="D15" s="50">
        <v>1559.67</v>
      </c>
      <c r="E15" s="20" t="s">
        <v>159</v>
      </c>
      <c r="F15" s="68" t="s">
        <v>26</v>
      </c>
      <c r="G15" s="47"/>
      <c r="H15" s="48"/>
    </row>
    <row r="16" spans="1:11" x14ac:dyDescent="0.3">
      <c r="B16" s="45" t="s">
        <v>167</v>
      </c>
      <c r="C16" s="50">
        <v>79</v>
      </c>
      <c r="D16" s="46">
        <v>79</v>
      </c>
      <c r="E16" s="20" t="s">
        <v>159</v>
      </c>
      <c r="F16" s="68"/>
      <c r="G16" s="49"/>
      <c r="H16" s="48"/>
    </row>
    <row r="17" spans="2:10" x14ac:dyDescent="0.3">
      <c r="B17" s="45" t="s">
        <v>171</v>
      </c>
      <c r="C17" s="50">
        <v>299.49</v>
      </c>
      <c r="D17" s="46">
        <v>299.49</v>
      </c>
      <c r="E17" s="20" t="s">
        <v>159</v>
      </c>
      <c r="F17" s="68"/>
      <c r="G17" s="49"/>
      <c r="H17" s="48"/>
    </row>
    <row r="18" spans="2:10" x14ac:dyDescent="0.3">
      <c r="B18" s="98"/>
      <c r="C18" s="50"/>
      <c r="D18" s="46"/>
      <c r="E18" s="51"/>
      <c r="F18" s="68"/>
      <c r="G18" s="49"/>
      <c r="H18" s="48"/>
    </row>
    <row r="19" spans="2:10" x14ac:dyDescent="0.3">
      <c r="B19" s="98"/>
      <c r="C19" s="50"/>
      <c r="D19" s="46"/>
      <c r="E19" s="51"/>
      <c r="F19" s="68"/>
      <c r="G19" s="49"/>
      <c r="H19" s="48"/>
    </row>
    <row r="20" spans="2:10" x14ac:dyDescent="0.3">
      <c r="B20" s="45"/>
      <c r="C20" s="50"/>
      <c r="D20" s="46"/>
      <c r="E20" s="51"/>
      <c r="F20" s="68" t="s">
        <v>3</v>
      </c>
      <c r="G20" s="49"/>
      <c r="H20" s="48"/>
    </row>
    <row r="21" spans="2:10" x14ac:dyDescent="0.3">
      <c r="B21" s="1" t="s">
        <v>4</v>
      </c>
      <c r="C21" s="29">
        <f>SUM(C11:C20)</f>
        <v>5886.84</v>
      </c>
      <c r="D21" s="29">
        <f>SUM(D11:D20)</f>
        <v>5886.84</v>
      </c>
      <c r="E21" s="79" t="s">
        <v>85</v>
      </c>
      <c r="F21" s="18" t="s">
        <v>5</v>
      </c>
      <c r="G21" s="36">
        <f>SUM(G11:G20)</f>
        <v>14817.33</v>
      </c>
      <c r="H21" s="29">
        <f>SUM(H11:H20)</f>
        <v>11900</v>
      </c>
    </row>
    <row r="22" spans="2:10" ht="28.2" x14ac:dyDescent="0.3">
      <c r="B22" s="13" t="s">
        <v>35</v>
      </c>
      <c r="C22" s="30"/>
      <c r="D22" s="31"/>
      <c r="E22" s="22"/>
      <c r="F22" s="19" t="s">
        <v>6</v>
      </c>
      <c r="G22" s="37"/>
      <c r="H22" s="42"/>
    </row>
    <row r="23" spans="2:10" x14ac:dyDescent="0.3">
      <c r="B23" s="11" t="s">
        <v>39</v>
      </c>
      <c r="C23" s="26">
        <v>1500</v>
      </c>
      <c r="D23" s="27">
        <v>1200</v>
      </c>
      <c r="E23" s="20" t="s">
        <v>34</v>
      </c>
      <c r="F23" s="10" t="s">
        <v>42</v>
      </c>
      <c r="G23" s="35">
        <f>(9223/1607*150)*3</f>
        <v>2582.6695706285004</v>
      </c>
      <c r="H23" s="16">
        <v>0</v>
      </c>
    </row>
    <row r="24" spans="2:10" x14ac:dyDescent="0.3">
      <c r="B24" s="45"/>
      <c r="C24" s="46"/>
      <c r="D24" s="48"/>
      <c r="E24" s="51"/>
      <c r="F24" s="10" t="s">
        <v>50</v>
      </c>
      <c r="G24" s="35">
        <v>1800</v>
      </c>
      <c r="H24" s="17">
        <v>1800</v>
      </c>
    </row>
    <row r="25" spans="2:10" x14ac:dyDescent="0.3">
      <c r="B25" s="45"/>
      <c r="C25" s="46"/>
      <c r="D25" s="46"/>
      <c r="E25" s="51"/>
      <c r="F25" s="68" t="s">
        <v>22</v>
      </c>
      <c r="G25" s="49"/>
      <c r="H25" s="53"/>
      <c r="J25" s="59" t="s">
        <v>9</v>
      </c>
    </row>
    <row r="26" spans="2:10" x14ac:dyDescent="0.3">
      <c r="B26" s="45"/>
      <c r="C26" s="50"/>
      <c r="D26" s="46"/>
      <c r="E26" s="51"/>
      <c r="F26" s="68" t="s">
        <v>24</v>
      </c>
      <c r="G26" s="49"/>
      <c r="H26" s="53"/>
    </row>
    <row r="27" spans="2:10" x14ac:dyDescent="0.3">
      <c r="B27" s="45"/>
      <c r="C27" s="50"/>
      <c r="D27" s="46"/>
      <c r="E27" s="51"/>
      <c r="F27" s="68" t="s">
        <v>26</v>
      </c>
      <c r="G27" s="49"/>
      <c r="H27" s="53"/>
    </row>
    <row r="28" spans="2:10" x14ac:dyDescent="0.3">
      <c r="B28" s="45"/>
      <c r="C28" s="46"/>
      <c r="D28" s="48"/>
      <c r="E28" s="51"/>
      <c r="F28" s="68" t="s">
        <v>3</v>
      </c>
      <c r="G28" s="49"/>
      <c r="H28" s="53"/>
    </row>
    <row r="29" spans="2:10" x14ac:dyDescent="0.3">
      <c r="B29" s="1" t="s">
        <v>7</v>
      </c>
      <c r="C29" s="29">
        <f>SUM(C23:C28)</f>
        <v>1500</v>
      </c>
      <c r="D29" s="29">
        <f>SUM(D23:D28)</f>
        <v>1200</v>
      </c>
      <c r="E29" s="79" t="s">
        <v>85</v>
      </c>
      <c r="F29" s="18" t="s">
        <v>8</v>
      </c>
      <c r="G29" s="36">
        <f>SUM(G23:G28)</f>
        <v>4382.6695706285009</v>
      </c>
      <c r="H29" s="29">
        <f>SUM(H23:H28)</f>
        <v>1800</v>
      </c>
    </row>
    <row r="30" spans="2:10" ht="72" x14ac:dyDescent="0.3">
      <c r="B30" s="13" t="s">
        <v>59</v>
      </c>
      <c r="C30" s="30"/>
      <c r="D30" s="31"/>
      <c r="E30" s="21"/>
      <c r="F30" s="69" t="s">
        <v>163</v>
      </c>
      <c r="G30" s="37"/>
      <c r="H30" s="43"/>
    </row>
    <row r="31" spans="2:10" x14ac:dyDescent="0.3">
      <c r="B31" s="11" t="s">
        <v>44</v>
      </c>
      <c r="C31" s="26">
        <v>17650</v>
      </c>
      <c r="D31" s="27">
        <v>0</v>
      </c>
      <c r="E31" s="20" t="s">
        <v>159</v>
      </c>
      <c r="F31" s="10" t="s">
        <v>138</v>
      </c>
      <c r="G31" s="35">
        <f>SUMIF(Tableau1452[Précisez l''axe de financement de l''AMI concerné],"Axe 1.1",Tableau1452[dont montant sollicité à l''AMI ])</f>
        <v>3960</v>
      </c>
      <c r="H31" s="77" t="s">
        <v>86</v>
      </c>
    </row>
    <row r="32" spans="2:10" x14ac:dyDescent="0.3">
      <c r="B32" s="11" t="s">
        <v>45</v>
      </c>
      <c r="C32" s="26">
        <f>(20+50)*15</f>
        <v>1050</v>
      </c>
      <c r="D32" s="27">
        <v>0</v>
      </c>
      <c r="E32" s="20" t="s">
        <v>159</v>
      </c>
      <c r="F32" s="10" t="s">
        <v>139</v>
      </c>
      <c r="G32" s="35">
        <f>SUMIF(Tableau1452[Précisez l''axe de financement de l''AMI concerné],"Axe 1.2",Tableau1452[dont montant sollicité à l''AMI ])</f>
        <v>0</v>
      </c>
      <c r="H32" s="78" t="s">
        <v>86</v>
      </c>
    </row>
    <row r="33" spans="2:8" x14ac:dyDescent="0.3">
      <c r="B33" s="45"/>
      <c r="C33" s="46"/>
      <c r="D33" s="46"/>
      <c r="E33" s="51"/>
      <c r="F33" s="10" t="s">
        <v>140</v>
      </c>
      <c r="G33" s="35">
        <f>SUMIF(Tableau1452[Précisez l''axe de financement de l''AMI concerné],"Axe 1.3",Tableau1452[dont montant sollicité à l''AMI ])</f>
        <v>0</v>
      </c>
      <c r="H33" s="78" t="s">
        <v>86</v>
      </c>
    </row>
    <row r="34" spans="2:8" x14ac:dyDescent="0.3">
      <c r="B34" s="45"/>
      <c r="C34" s="50"/>
      <c r="D34" s="46"/>
      <c r="E34" s="51"/>
      <c r="F34" s="10" t="s">
        <v>133</v>
      </c>
      <c r="G34" s="35">
        <f>SUMIF(Tableau1452[Précisez l''axe de financement de l''AMI concerné],"Axe 2.1",Tableau1452[dont montant sollicité à l''AMI ])</f>
        <v>0</v>
      </c>
      <c r="H34" s="78" t="s">
        <v>86</v>
      </c>
    </row>
    <row r="35" spans="2:8" x14ac:dyDescent="0.3">
      <c r="B35" s="45"/>
      <c r="C35" s="50"/>
      <c r="D35" s="46"/>
      <c r="E35" s="51"/>
      <c r="F35" s="10" t="s">
        <v>134</v>
      </c>
      <c r="G35" s="35">
        <f>SUMIF(Tableau1452[Précisez l''axe de financement de l''AMI concerné],"Axe 2.2",Tableau1452[dont montant sollicité à l''AMI ])</f>
        <v>0</v>
      </c>
      <c r="H35" s="78" t="s">
        <v>86</v>
      </c>
    </row>
    <row r="36" spans="2:8" x14ac:dyDescent="0.3">
      <c r="B36" s="45"/>
      <c r="C36" s="50"/>
      <c r="D36" s="46"/>
      <c r="E36" s="51"/>
      <c r="F36" s="10" t="s">
        <v>135</v>
      </c>
      <c r="G36" s="35">
        <f>SUMIF(Tableau1452[Précisez l''axe de financement de l''AMI concerné],"Axe 3.1",Tableau1452[dont montant sollicité à l''AMI ])</f>
        <v>0</v>
      </c>
      <c r="H36" s="78" t="s">
        <v>86</v>
      </c>
    </row>
    <row r="37" spans="2:8" x14ac:dyDescent="0.3">
      <c r="B37" s="45"/>
      <c r="C37" s="46"/>
      <c r="D37" s="48"/>
      <c r="E37" s="51"/>
      <c r="F37" s="68" t="s">
        <v>136</v>
      </c>
      <c r="G37" s="35">
        <f>SUMIF(Tableau1452[Précisez l''axe de financement de l''AMI concerné],"Axe 3.2",Tableau1452[dont montant sollicité à l''AMI ])</f>
        <v>8886.84</v>
      </c>
      <c r="H37" s="78" t="s">
        <v>86</v>
      </c>
    </row>
    <row r="38" spans="2:8" x14ac:dyDescent="0.3">
      <c r="B38" s="1" t="s">
        <v>10</v>
      </c>
      <c r="C38" s="29">
        <f>SUM(C31:C37)</f>
        <v>18700</v>
      </c>
      <c r="D38" s="29">
        <f>SUM(D31:D37)</f>
        <v>0</v>
      </c>
      <c r="E38" s="79" t="s">
        <v>85</v>
      </c>
      <c r="F38" s="68" t="s">
        <v>141</v>
      </c>
      <c r="G38" s="35">
        <f>SUMIF(Tableau1452[Précisez l''axe de financement de l''AMI concerné],"Axe 3.3",Tableau1452[dont montant sollicité à l''AMI ])</f>
        <v>0</v>
      </c>
      <c r="H38" s="77" t="s">
        <v>86</v>
      </c>
    </row>
    <row r="39" spans="2:8" ht="28.2" x14ac:dyDescent="0.3">
      <c r="B39" s="13" t="s">
        <v>11</v>
      </c>
      <c r="C39" s="30"/>
      <c r="D39" s="31"/>
      <c r="E39" s="22"/>
      <c r="F39" s="68" t="s">
        <v>142</v>
      </c>
      <c r="G39" s="35">
        <f>SUMIF(Tableau1452[Précisez l''axe de financement de l''AMI concerné],"Axe 3.4",Tableau1452[dont montant sollicité à l''AMI ])</f>
        <v>0</v>
      </c>
      <c r="H39" s="78" t="s">
        <v>86</v>
      </c>
    </row>
    <row r="40" spans="2:8" x14ac:dyDescent="0.3">
      <c r="B40" s="11" t="s">
        <v>38</v>
      </c>
      <c r="C40" s="26">
        <v>2000</v>
      </c>
      <c r="D40" s="26">
        <v>1800</v>
      </c>
      <c r="E40" s="20" t="s">
        <v>34</v>
      </c>
      <c r="F40" s="68" t="s">
        <v>137</v>
      </c>
      <c r="G40" s="35">
        <f>SUMIF(Tableau1452[Précisez l''axe de financement de l''AMI concerné],"Axe 4.1",Tableau1452[dont montant sollicité à l''AMI ])</f>
        <v>0</v>
      </c>
      <c r="H40" s="78" t="s">
        <v>86</v>
      </c>
    </row>
    <row r="41" spans="2:8" x14ac:dyDescent="0.3">
      <c r="B41" s="11" t="s">
        <v>46</v>
      </c>
      <c r="C41" s="26">
        <f>80*30</f>
        <v>2400</v>
      </c>
      <c r="D41" s="26">
        <v>2400</v>
      </c>
      <c r="E41" s="20" t="s">
        <v>159</v>
      </c>
      <c r="F41" s="68" t="s">
        <v>143</v>
      </c>
      <c r="G41" s="35">
        <f>SUMIF(Tableau1452[Précisez l''axe de financement de l''AMI concerné],"Axe 4.2",Tableau1452[dont montant sollicité à l''AMI ])</f>
        <v>0</v>
      </c>
      <c r="H41" s="78" t="s">
        <v>86</v>
      </c>
    </row>
    <row r="42" spans="2:8" x14ac:dyDescent="0.3">
      <c r="B42" s="45"/>
      <c r="C42" s="46"/>
      <c r="D42" s="46"/>
      <c r="E42" s="51"/>
      <c r="F42" s="18" t="s">
        <v>32</v>
      </c>
      <c r="G42" s="36">
        <f>SUM(G31:G41)</f>
        <v>12846.84</v>
      </c>
      <c r="H42" s="79" t="s">
        <v>86</v>
      </c>
    </row>
    <row r="43" spans="2:8" ht="28.2" x14ac:dyDescent="0.3">
      <c r="B43" s="45"/>
      <c r="C43" s="46"/>
      <c r="D43" s="46"/>
      <c r="E43" s="51"/>
      <c r="F43" s="92" t="s">
        <v>12</v>
      </c>
      <c r="G43" s="93"/>
      <c r="H43" s="94"/>
    </row>
    <row r="44" spans="2:8" x14ac:dyDescent="0.3">
      <c r="B44" s="45"/>
      <c r="C44" s="50"/>
      <c r="D44" s="46"/>
      <c r="E44" s="51"/>
      <c r="F44" s="68"/>
      <c r="G44" s="49"/>
      <c r="H44" s="52"/>
    </row>
    <row r="45" spans="2:8" x14ac:dyDescent="0.3">
      <c r="B45" s="45"/>
      <c r="C45" s="46"/>
      <c r="D45" s="46"/>
      <c r="E45" s="51"/>
      <c r="F45" s="68"/>
      <c r="G45" s="49"/>
      <c r="H45" s="53"/>
    </row>
    <row r="46" spans="2:8" x14ac:dyDescent="0.3">
      <c r="B46" s="1" t="s">
        <v>13</v>
      </c>
      <c r="C46" s="29">
        <f>SUM(C40:C45)</f>
        <v>4400</v>
      </c>
      <c r="D46" s="29">
        <f>SUM(D40:D45)</f>
        <v>4200</v>
      </c>
      <c r="E46" s="79" t="s">
        <v>85</v>
      </c>
      <c r="F46" s="68"/>
      <c r="G46" s="49"/>
      <c r="H46" s="53"/>
    </row>
    <row r="47" spans="2:8" ht="28.2" x14ac:dyDescent="0.3">
      <c r="B47" s="13" t="s">
        <v>41</v>
      </c>
      <c r="C47" s="30"/>
      <c r="D47" s="31"/>
      <c r="E47" s="22"/>
      <c r="F47" s="68"/>
      <c r="G47" s="58"/>
      <c r="H47" s="53"/>
    </row>
    <row r="48" spans="2:8" x14ac:dyDescent="0.3">
      <c r="B48" s="11" t="s">
        <v>170</v>
      </c>
      <c r="C48" s="26">
        <f>25*24</f>
        <v>600</v>
      </c>
      <c r="D48" s="26">
        <v>600</v>
      </c>
      <c r="E48" s="20" t="s">
        <v>159</v>
      </c>
      <c r="F48" s="68"/>
      <c r="G48" s="58"/>
      <c r="H48" s="53"/>
    </row>
    <row r="49" spans="2:8" x14ac:dyDescent="0.3">
      <c r="B49" s="11" t="s">
        <v>47</v>
      </c>
      <c r="C49" s="26">
        <f>60*16</f>
        <v>960</v>
      </c>
      <c r="D49" s="26">
        <f>60*16</f>
        <v>960</v>
      </c>
      <c r="E49" s="20" t="s">
        <v>34</v>
      </c>
      <c r="F49" s="68"/>
      <c r="G49" s="49"/>
      <c r="H49" s="53"/>
    </row>
    <row r="50" spans="2:8" x14ac:dyDescent="0.3">
      <c r="B50" s="97"/>
      <c r="C50" s="50"/>
      <c r="D50" s="46"/>
      <c r="E50" s="51"/>
      <c r="F50" s="91" t="s">
        <v>14</v>
      </c>
      <c r="G50" s="36">
        <f>SUM(G44:G49)</f>
        <v>0</v>
      </c>
      <c r="H50" s="29">
        <f>SUM(H44:H49)</f>
        <v>0</v>
      </c>
    </row>
    <row r="51" spans="2:8" x14ac:dyDescent="0.3">
      <c r="B51" s="97"/>
      <c r="C51" s="57"/>
      <c r="D51" s="46"/>
      <c r="E51" s="51"/>
      <c r="F51" s="70"/>
      <c r="G51" s="49"/>
      <c r="H51" s="53"/>
    </row>
    <row r="52" spans="2:8" x14ac:dyDescent="0.3">
      <c r="B52" s="45"/>
      <c r="C52" s="50"/>
      <c r="D52" s="46"/>
      <c r="E52" s="51"/>
      <c r="F52" s="70"/>
      <c r="G52" s="49"/>
      <c r="H52" s="53"/>
    </row>
    <row r="53" spans="2:8" x14ac:dyDescent="0.3">
      <c r="B53" s="45"/>
      <c r="C53" s="46"/>
      <c r="D53" s="46"/>
      <c r="E53" s="51"/>
      <c r="F53" s="70"/>
      <c r="G53" s="49"/>
      <c r="H53" s="53"/>
    </row>
    <row r="54" spans="2:8" x14ac:dyDescent="0.3">
      <c r="B54" s="1" t="s">
        <v>15</v>
      </c>
      <c r="C54" s="29">
        <f>SUM(C48:C53)</f>
        <v>1560</v>
      </c>
      <c r="D54" s="29">
        <f>SUM(D48:D53)</f>
        <v>1560</v>
      </c>
      <c r="E54" s="79" t="s">
        <v>85</v>
      </c>
      <c r="F54" s="70"/>
      <c r="G54" s="49"/>
      <c r="H54" s="53"/>
    </row>
    <row r="55" spans="2:8" ht="28.2" x14ac:dyDescent="0.3">
      <c r="B55" s="13" t="s">
        <v>12</v>
      </c>
      <c r="C55" s="30"/>
      <c r="D55" s="31"/>
      <c r="E55" s="21"/>
      <c r="F55" s="70"/>
      <c r="G55" s="49"/>
      <c r="H55" s="53"/>
    </row>
    <row r="56" spans="2:8" x14ac:dyDescent="0.3">
      <c r="B56" s="45"/>
      <c r="C56" s="46"/>
      <c r="D56" s="46"/>
      <c r="E56" s="51"/>
      <c r="F56" s="70"/>
      <c r="G56" s="49"/>
      <c r="H56" s="53"/>
    </row>
    <row r="57" spans="2:8" x14ac:dyDescent="0.3">
      <c r="B57" s="45"/>
      <c r="C57" s="46"/>
      <c r="D57" s="46"/>
      <c r="E57" s="51"/>
      <c r="F57" s="70"/>
      <c r="G57" s="49"/>
      <c r="H57" s="53"/>
    </row>
    <row r="58" spans="2:8" x14ac:dyDescent="0.3">
      <c r="B58" s="45"/>
      <c r="C58" s="50"/>
      <c r="D58" s="46"/>
      <c r="E58" s="51"/>
      <c r="F58" s="70"/>
      <c r="G58" s="49"/>
      <c r="H58" s="52"/>
    </row>
    <row r="59" spans="2:8" x14ac:dyDescent="0.3">
      <c r="B59" s="45"/>
      <c r="C59" s="54"/>
      <c r="D59" s="55"/>
      <c r="E59" s="56"/>
      <c r="F59" s="70"/>
      <c r="G59" s="49"/>
      <c r="H59" s="53"/>
    </row>
    <row r="60" spans="2:8" x14ac:dyDescent="0.3">
      <c r="B60" s="45"/>
      <c r="C60" s="54"/>
      <c r="D60" s="55"/>
      <c r="E60" s="56"/>
      <c r="F60" s="70"/>
      <c r="G60" s="49"/>
      <c r="H60" s="53"/>
    </row>
    <row r="61" spans="2:8" x14ac:dyDescent="0.3">
      <c r="B61" s="45"/>
      <c r="C61" s="57"/>
      <c r="D61" s="46"/>
      <c r="E61" s="51"/>
      <c r="F61" s="70"/>
      <c r="G61" s="49"/>
      <c r="H61" s="53"/>
    </row>
    <row r="62" spans="2:8" x14ac:dyDescent="0.3">
      <c r="B62" s="1" t="s">
        <v>14</v>
      </c>
      <c r="C62" s="29">
        <f>SUM(C56:C61)</f>
        <v>0</v>
      </c>
      <c r="D62" s="29">
        <f>SUM(D56:D61)</f>
        <v>0</v>
      </c>
      <c r="E62" s="79" t="s">
        <v>85</v>
      </c>
      <c r="F62" s="70"/>
      <c r="G62" s="49"/>
      <c r="H62" s="53"/>
    </row>
    <row r="63" spans="2:8" x14ac:dyDescent="0.3">
      <c r="B63" s="14" t="s">
        <v>16</v>
      </c>
      <c r="C63" s="32">
        <f>SUM(C21,C29,C38,C46,C54,C62)</f>
        <v>32046.84</v>
      </c>
      <c r="D63" s="32">
        <f>SUM(D21,D29,D38,D46,D54,D62)</f>
        <v>12846.84</v>
      </c>
      <c r="E63" s="76" t="s">
        <v>85</v>
      </c>
      <c r="F63" s="71" t="s">
        <v>16</v>
      </c>
      <c r="G63" s="38">
        <f>SUM(G21,G29,G42,G50)</f>
        <v>32046.839570628501</v>
      </c>
      <c r="H63" s="41">
        <f>SUM(H21,H29,H42,H50)</f>
        <v>13700</v>
      </c>
    </row>
    <row r="66" spans="2:6" x14ac:dyDescent="0.3">
      <c r="B66" s="75" t="s">
        <v>57</v>
      </c>
    </row>
    <row r="67" spans="2:6" x14ac:dyDescent="0.3">
      <c r="C67" s="74"/>
      <c r="D67" s="73"/>
    </row>
    <row r="68" spans="2:6" x14ac:dyDescent="0.3">
      <c r="B68" s="103" t="s">
        <v>40</v>
      </c>
      <c r="C68" s="103"/>
    </row>
    <row r="69" spans="2:6" ht="28.8" x14ac:dyDescent="0.3">
      <c r="B69" s="96" t="s">
        <v>144</v>
      </c>
      <c r="C69" s="23">
        <f>SUMIF(Tableau1452[Précisez l''axe de financement de l''AMI concerné],"Axe 1.1",Tableau1452[Montant prévisionnel total])</f>
        <v>4460</v>
      </c>
      <c r="F69" s="99"/>
    </row>
    <row r="70" spans="2:6" ht="28.8" x14ac:dyDescent="0.3">
      <c r="B70" s="96" t="s">
        <v>145</v>
      </c>
      <c r="C70" s="23">
        <f>SUMIF(Tableau1452[Précisez l''axe de financement de l''AMI concerné],"Axe 1.2",Tableau1452[Montant prévisionnel total])</f>
        <v>0</v>
      </c>
    </row>
    <row r="71" spans="2:6" ht="28.8" x14ac:dyDescent="0.3">
      <c r="B71" s="96" t="s">
        <v>146</v>
      </c>
      <c r="C71" s="23">
        <f>SUMIF(Tableau1452[Précisez l''axe de financement de l''AMI concerné],"Axe 1.3",Tableau1452[Montant prévisionnel total])</f>
        <v>0</v>
      </c>
    </row>
    <row r="72" spans="2:6" x14ac:dyDescent="0.3">
      <c r="B72" s="96" t="s">
        <v>147</v>
      </c>
      <c r="C72" s="23">
        <f>SUMIF(Tableau1452[Précisez l''axe de financement de l''AMI concerné],"Axe 2.1",Tableau1452[Montant prévisionnel total])</f>
        <v>0</v>
      </c>
    </row>
    <row r="73" spans="2:6" ht="28.8" x14ac:dyDescent="0.3">
      <c r="B73" s="96" t="s">
        <v>148</v>
      </c>
      <c r="C73" s="23">
        <f>SUMIF(Tableau1452[Précisez l''axe de financement de l''AMI concerné],"Axe 2.2",Tableau1452[Montant prévisionnel total])</f>
        <v>0</v>
      </c>
    </row>
    <row r="74" spans="2:6" ht="28.8" x14ac:dyDescent="0.3">
      <c r="B74" s="96" t="s">
        <v>149</v>
      </c>
      <c r="C74" s="23">
        <f>SUMIF(Tableau1452[Précisez l''axe de financement de l''AMI concerné],"Axe 3.1",Tableau1452[Montant prévisionnel total])</f>
        <v>0</v>
      </c>
    </row>
    <row r="75" spans="2:6" ht="28.8" x14ac:dyDescent="0.3">
      <c r="B75" s="96" t="s">
        <v>150</v>
      </c>
      <c r="C75" s="23">
        <f>SUMIF(Tableau1452[Précisez l''axe de financement de l''AMI concerné],"Axe 3.2",Tableau1452[Montant prévisionnel total])</f>
        <v>27586.84</v>
      </c>
      <c r="E75" s="95"/>
    </row>
    <row r="76" spans="2:6" x14ac:dyDescent="0.3">
      <c r="B76" s="96" t="s">
        <v>151</v>
      </c>
      <c r="C76" s="23">
        <f>SUMIF(Tableau1452[Précisez l''axe de financement de l''AMI concerné],"Axe 3.3",Tableau1452[Montant prévisionnel total])</f>
        <v>0</v>
      </c>
    </row>
    <row r="77" spans="2:6" x14ac:dyDescent="0.3">
      <c r="B77" s="96" t="s">
        <v>152</v>
      </c>
      <c r="C77" s="23">
        <f>SUMIF(Tableau1452[Précisez l''axe de financement de l''AMI concerné],"Axe 3.4",Tableau1452[Montant prévisionnel total])</f>
        <v>0</v>
      </c>
    </row>
    <row r="78" spans="2:6" ht="28.8" x14ac:dyDescent="0.3">
      <c r="B78" s="96" t="s">
        <v>153</v>
      </c>
      <c r="C78" s="23">
        <f>SUMIF(Tableau1452[Précisez l''axe de financement de l''AMI concerné],"Axe 4.1",Tableau1452[Montant prévisionnel total])</f>
        <v>0</v>
      </c>
    </row>
    <row r="79" spans="2:6" ht="28.8" x14ac:dyDescent="0.3">
      <c r="B79" s="96" t="s">
        <v>154</v>
      </c>
      <c r="C79" s="23">
        <f>SUMIF(Tableau1452[Précisez l''axe de financement de l''AMI concerné],"Axe 4.2",Tableau1452[Montant prévisionnel total])</f>
        <v>0</v>
      </c>
    </row>
    <row r="80" spans="2:6" x14ac:dyDescent="0.3">
      <c r="B80" s="39" t="s">
        <v>16</v>
      </c>
      <c r="C80" s="40">
        <f>SUM(C69:C79)</f>
        <v>32046.84</v>
      </c>
    </row>
  </sheetData>
  <sheetProtection algorithmName="SHA-512" hashValue="qxuca8tiVlKPpt3yacHY3UlYXJ3HTeFv84t5BgRU9zZv2rTSQ+gujU1Gv/Mil8Jy0XSVDPgc1WDzTPhldM/64w==" saltValue="TdHrxdzHa43Lelh+epg9UQ==" spinCount="100000" sheet="1" formatCells="0" formatColumns="0" formatRows="0" insertColumns="0" insertRows="0" insertHyperlinks="0" deleteColumns="0" deleteRows="0" selectLockedCells="1" sort="0" autoFilter="0" pivotTables="0"/>
  <mergeCells count="7">
    <mergeCell ref="B68:C68"/>
    <mergeCell ref="B2:H2"/>
    <mergeCell ref="B3:H3"/>
    <mergeCell ref="B5:F5"/>
    <mergeCell ref="B6:F6"/>
    <mergeCell ref="B8:E8"/>
    <mergeCell ref="F8:H8"/>
  </mergeCells>
  <conditionalFormatting sqref="G31">
    <cfRule type="cellIs" dxfId="10" priority="11" operator="greaterThan">
      <formula>5000</formula>
    </cfRule>
  </conditionalFormatting>
  <conditionalFormatting sqref="G32">
    <cfRule type="cellIs" dxfId="9" priority="9" operator="greaterThan">
      <formula>8000</formula>
    </cfRule>
  </conditionalFormatting>
  <conditionalFormatting sqref="G33">
    <cfRule type="cellIs" dxfId="8" priority="1" operator="greaterThan">
      <formula>15000</formula>
    </cfRule>
  </conditionalFormatting>
  <conditionalFormatting sqref="G34">
    <cfRule type="cellIs" dxfId="7" priority="8" operator="greaterThan">
      <formula>20000</formula>
    </cfRule>
  </conditionalFormatting>
  <conditionalFormatting sqref="G35:G36">
    <cfRule type="cellIs" dxfId="6" priority="2" operator="greaterThan">
      <formula>15000</formula>
    </cfRule>
  </conditionalFormatting>
  <conditionalFormatting sqref="G37">
    <cfRule type="cellIs" dxfId="5" priority="3" operator="greaterThan">
      <formula>20000</formula>
    </cfRule>
  </conditionalFormatting>
  <conditionalFormatting sqref="G38">
    <cfRule type="cellIs" dxfId="4" priority="7" operator="greaterThan">
      <formula>10000</formula>
    </cfRule>
  </conditionalFormatting>
  <conditionalFormatting sqref="G39">
    <cfRule type="cellIs" dxfId="3" priority="6" operator="greaterThan">
      <formula>20000</formula>
    </cfRule>
  </conditionalFormatting>
  <conditionalFormatting sqref="G40">
    <cfRule type="cellIs" dxfId="2" priority="5" operator="greaterThan">
      <formula>15000</formula>
    </cfRule>
  </conditionalFormatting>
  <conditionalFormatting sqref="G41">
    <cfRule type="cellIs" dxfId="1" priority="4" operator="greaterThan">
      <formula>25000</formula>
    </cfRule>
  </conditionalFormatting>
  <conditionalFormatting sqref="G42">
    <cfRule type="cellIs" dxfId="0" priority="10" operator="greaterThan">
      <formula>30000</formula>
    </cfRule>
  </conditionalFormatting>
  <dataValidations count="15">
    <dataValidation type="list" allowBlank="1" showInputMessage="1" showErrorMessage="1" sqref="E56:E61 E42:E45 E33:E37 E24:E28 E52:E53 E19:E20" xr:uid="{BD52B8EC-56BB-4E9B-8166-A50692875538}">
      <formula1>"Axe 1.1,Axe 1.2,Axe 1.3,Axe 2.1,Axe 2.2,Axe 3.1,Axe 3.2,Axe 3.3,Axe 3.4,Axe 4.1,Axe 4.2"</formula1>
    </dataValidation>
    <dataValidation type="decimal" operator="lessThanOrEqual" allowBlank="1" showInputMessage="1" showErrorMessage="1" errorTitle="Barème dépassé" error="Attention, le montant sollicité sur l'axe 1.1 ne peut pas dépasser 5 000 €" promptTitle="Barème" prompt="Le montant maximum autorisé sur l'axe 1.1 est de 5 000 €." sqref="G31" xr:uid="{50114EB8-33C2-4C2A-AB1F-3B8438D24C4E}">
      <formula1>5000</formula1>
    </dataValidation>
    <dataValidation type="decimal" operator="lessThanOrEqual" allowBlank="1" showInputMessage="1" showErrorMessage="1" errorTitle="Barème dépassé" error="Attention, le montant sollicité sur l'axe 1.2 ne peut pas dépasser 8 000 €" promptTitle="Barème" prompt="Le montant maximum autorisé sur l'axe 1.2 est de 8 000 €." sqref="G32" xr:uid="{DF66D136-03BF-4E07-B398-C07EAD40692A}">
      <formula1>8000</formula1>
    </dataValidation>
    <dataValidation type="decimal" operator="lessThanOrEqual" allowBlank="1" showInputMessage="1" showErrorMessage="1" errorTitle="Barème dépassé" error="Attention, le montant sollicité sur l'axe 1.3 ne peut pas dépasser 15 000 €" promptTitle="Barème" prompt="Le montant maximum autorisé sur l'axe 1.3 est de 15 000 €." sqref="G33" xr:uid="{AA148443-D95B-4048-A5AC-A7586C7FF37C}">
      <formula1>1500</formula1>
    </dataValidation>
    <dataValidation type="decimal" operator="lessThanOrEqual" allowBlank="1" showInputMessage="1" showErrorMessage="1" errorTitle="Barème dépassé" error="Attention, le montant sollicité sur l'axe 2.1 ne peut pas dépasser 20 000 €" promptTitle="Barème" prompt="Le montant maximum autorisé sur l'axe 2.1 est de 20 000 €." sqref="G34" xr:uid="{4CE82CE2-847C-48D0-8109-D0F385036801}">
      <formula1>20000</formula1>
    </dataValidation>
    <dataValidation type="decimal" operator="lessThanOrEqual" allowBlank="1" showInputMessage="1" showErrorMessage="1" errorTitle="Barème dépassé" error="Attention, le montant sollicité sur l'axe 2.2 ne peut pas dépasser 15 000 euros." promptTitle="Barème" prompt="Le montant maximum autorisé sur l'axe 2.2 est de 15 000 €." sqref="G35" xr:uid="{88404693-A141-4A36-8DEF-C53AAB99E294}">
      <formula1>15000</formula1>
    </dataValidation>
    <dataValidation type="decimal" operator="lessThanOrEqual" allowBlank="1" showInputMessage="1" showErrorMessage="1" errorTitle="Barème dépassé" error="Attention, le montant sollicité sur l'axe 3.1 ne peut pas dépasser 15 000 €" promptTitle="Barème" prompt="Le montant maximum autorisé sur l'axe 3.1 est de 15 000 €." sqref="G36" xr:uid="{70E2B008-AAC3-4AB7-B00B-29430A2ABD11}">
      <formula1>15000</formula1>
    </dataValidation>
    <dataValidation type="decimal" operator="lessThanOrEqual" allowBlank="1" showInputMessage="1" showErrorMessage="1" errorTitle="Barème dépassé" error="Attention, le montant sollicité sur l'axe 3.2 ne peut pas dépasser 20 000 euros." promptTitle="Barème" prompt="Le montant maximum autorisé sur l'axe 3.2 est de 20 000 €." sqref="G37" xr:uid="{E35EBD7F-A3F3-4B6C-9F91-4A29A8627A39}">
      <formula1>20000</formula1>
    </dataValidation>
    <dataValidation type="decimal" operator="lessThanOrEqual" allowBlank="1" showInputMessage="1" showErrorMessage="1" errorTitle="Barème dépassé" error="Attention, le montant sollicité sur l'axe 3.3 ne peut pas dépasser 10 000 €" promptTitle="Barème" prompt="Le montant maximum autorisé sur l'axe 3.3 est de 10 000 €." sqref="G38" xr:uid="{79A02E80-B209-4FC8-8DB6-987DF0E6A1E0}">
      <formula1>10000</formula1>
    </dataValidation>
    <dataValidation type="decimal" operator="lessThanOrEqual" allowBlank="1" showInputMessage="1" showErrorMessage="1" errorTitle="Barème dépassé" error="Attention, le montant sollicité sur l'axe 3.4 ne peut pas dépasser 20 000 €" promptTitle="Barème" prompt="Le montant maximum autorisé sur l'axe 3.4 est de 20 000 €." sqref="G39" xr:uid="{9A073760-9DC1-4A29-B11C-3F7847D9AE93}">
      <formula1>20000</formula1>
    </dataValidation>
    <dataValidation type="decimal" operator="lessThanOrEqual" allowBlank="1" showInputMessage="1" showErrorMessage="1" errorTitle="Barème dépassé" error="Attention, le montant sollicité sur l'axe 4.1 ne peut pas dépasser 15 000 euros." promptTitle="Barème" prompt="Le montant maximum autorisé sur l'axe 4.1 est de 15 000 €." sqref="G40" xr:uid="{25197EE2-1C5A-454E-A4A0-211D62004F89}">
      <formula1>15000</formula1>
    </dataValidation>
    <dataValidation type="decimal" operator="lessThanOrEqual" allowBlank="1" showInputMessage="1" showErrorMessage="1" errorTitle="Barème dépassé" error="Attention, le montant sollicité sur l'axe 4.2 ne peut pas dépasser 25 000 €" promptTitle="Barème" prompt="Le montant maximum autorisé sur l'axe 4.2 est de 25 000 €." sqref="G41" xr:uid="{C347717C-0EC5-4F76-A536-AB3D57D49C31}">
      <formula1>25000</formula1>
    </dataValidation>
    <dataValidation type="decimal" operator="lessThanOrEqual" allowBlank="1" showInputMessage="1" showErrorMessage="1" errorTitle="Total dépassé" error="Il n'est pas possible de solliciter plus de 25 000 euros à l'AMI textiles d'ESS France." promptTitle="Total" prompt="Le montant total maximum sollicité à l'AMI textiles ne peut pas excéder 25 000 euros" sqref="G42" xr:uid="{7CF9799F-A0E7-455E-8FCC-2AAE89F6EDF0}">
      <formula1>25000</formula1>
    </dataValidation>
    <dataValidation allowBlank="1" showInputMessage="1" showErrorMessage="1" promptTitle="Tableau équilibré" prompt="Attention, le total des ressources doit être égal au total des dépenses." sqref="G63" xr:uid="{B69268F1-B0B4-45C6-98C7-22EC9A5446E7}"/>
    <dataValidation type="list" allowBlank="1" showInputMessage="1" showErrorMessage="1" sqref="E48:E49 E23 E31:E32 E40:E41 E11:E18" xr:uid="{1CB2441B-B9FA-41F4-A31D-EDA4FFEB013C}">
      <formula1>"Axe 1.1,Axe 1.2,Axe 1.3,Axe 1.4,Axe 1.5,Axe 1.6,Axe 2.1,Axe 2.2,Axe 3.1,Axe 3.2,Axe 3.3,Axe 3.4,Axe 4.1,Axe 4.2,Axe 4.3"</formula1>
    </dataValidation>
  </dataValidations>
  <pageMargins left="0.25" right="0.25" top="0.75" bottom="0.75" header="0.3" footer="0.3"/>
  <pageSetup paperSize="9" scale="6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7A7B-9C4F-4363-B602-3A9918ED380D}">
  <sheetPr>
    <tabColor theme="2" tint="-9.9978637043366805E-2"/>
  </sheetPr>
  <dimension ref="B2:K7"/>
  <sheetViews>
    <sheetView showGridLines="0" showRowColHeaders="0" zoomScaleNormal="100" workbookViewId="0">
      <selection activeCell="B2" sqref="B2:B7"/>
    </sheetView>
  </sheetViews>
  <sheetFormatPr baseColWidth="10" defaultRowHeight="14.4" x14ac:dyDescent="0.3"/>
  <cols>
    <col min="1" max="1" width="3.88671875" customWidth="1"/>
    <col min="2" max="2" width="223.6640625" customWidth="1"/>
    <col min="3" max="8" width="11.5546875" customWidth="1"/>
    <col min="9" max="9" width="6.5546875" customWidth="1"/>
    <col min="10" max="11" width="11.5546875" hidden="1" customWidth="1"/>
  </cols>
  <sheetData>
    <row r="2" spans="2:11" ht="409.6" customHeight="1" x14ac:dyDescent="0.3">
      <c r="B2" s="107" t="s">
        <v>53</v>
      </c>
      <c r="C2" s="6"/>
      <c r="D2" s="6"/>
      <c r="E2" s="6"/>
      <c r="F2" s="6"/>
      <c r="G2" s="6"/>
      <c r="H2" s="6"/>
      <c r="I2" s="6"/>
      <c r="J2" s="6"/>
      <c r="K2" s="6"/>
    </row>
    <row r="3" spans="2:11" x14ac:dyDescent="0.3">
      <c r="B3" s="107"/>
    </row>
    <row r="4" spans="2:11" x14ac:dyDescent="0.3">
      <c r="B4" s="107"/>
    </row>
    <row r="5" spans="2:11" x14ac:dyDescent="0.3">
      <c r="B5" s="107"/>
    </row>
    <row r="6" spans="2:11" x14ac:dyDescent="0.3">
      <c r="B6" s="107"/>
    </row>
    <row r="7" spans="2:11" x14ac:dyDescent="0.3">
      <c r="B7" s="107"/>
    </row>
  </sheetData>
  <sheetProtection algorithmName="SHA-512" hashValue="5iQ5MC+EwzYgJWhQDaPx3kuo7BaW3rUWpZ9aKPum11jZS+F56SvqBj8NrlGu/ro6AbtOt4A/IcaJ/bd3TibWOw==" saltValue="ubHi1d9jv44c4bQxXbbxZg==" spinCount="100000" sheet="1" objects="1" scenarios="1"/>
  <mergeCells count="1">
    <mergeCell ref="B2: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6CFC-20BC-436B-9152-D053C2F38695}">
  <sheetPr>
    <tabColor rgb="FFFFC000"/>
  </sheetPr>
  <dimension ref="B2:R44"/>
  <sheetViews>
    <sheetView zoomScale="70" zoomScaleNormal="70" workbookViewId="0">
      <selection activeCell="E24" sqref="E24:E28"/>
    </sheetView>
  </sheetViews>
  <sheetFormatPr baseColWidth="10" defaultRowHeight="14.4" x14ac:dyDescent="0.3"/>
  <cols>
    <col min="1" max="1" width="8.6640625" customWidth="1"/>
    <col min="2" max="2" width="3.5546875" customWidth="1"/>
    <col min="3" max="3" width="22.44140625" customWidth="1"/>
    <col min="4" max="4" width="3.44140625" bestFit="1" customWidth="1"/>
    <col min="5" max="5" width="64.44140625" customWidth="1"/>
    <col min="6" max="6" width="35" customWidth="1"/>
    <col min="7" max="7" width="30.6640625" customWidth="1"/>
    <col min="8" max="8" width="15.109375" customWidth="1"/>
    <col min="20" max="26" width="33" customWidth="1"/>
  </cols>
  <sheetData>
    <row r="2" spans="2:18" x14ac:dyDescent="0.3">
      <c r="B2" s="120" t="s">
        <v>83</v>
      </c>
      <c r="C2" s="120"/>
      <c r="D2" s="120"/>
      <c r="E2" s="120"/>
      <c r="F2" s="120"/>
      <c r="G2" s="120"/>
      <c r="H2" s="120"/>
      <c r="J2" s="110" t="s">
        <v>84</v>
      </c>
      <c r="K2" s="110"/>
      <c r="L2" s="110"/>
      <c r="M2" s="110"/>
      <c r="N2" s="110"/>
      <c r="O2" s="110"/>
      <c r="P2" s="110"/>
      <c r="Q2" s="110"/>
      <c r="R2" s="110"/>
    </row>
    <row r="3" spans="2:18" ht="15" thickBot="1" x14ac:dyDescent="0.35"/>
    <row r="4" spans="2:18" ht="30" customHeight="1" x14ac:dyDescent="0.3">
      <c r="B4" s="142" t="s">
        <v>60</v>
      </c>
      <c r="C4" s="143"/>
      <c r="D4" s="142" t="s">
        <v>61</v>
      </c>
      <c r="E4" s="143"/>
      <c r="F4" s="90" t="s">
        <v>87</v>
      </c>
      <c r="G4" s="90" t="s">
        <v>89</v>
      </c>
      <c r="H4" s="146" t="s">
        <v>62</v>
      </c>
      <c r="J4" s="108" t="s">
        <v>132</v>
      </c>
      <c r="K4" s="109"/>
      <c r="L4" s="109"/>
      <c r="M4" s="109"/>
      <c r="N4" s="109"/>
      <c r="O4" s="109"/>
      <c r="P4" s="109"/>
      <c r="Q4" s="109"/>
      <c r="R4" s="109"/>
    </row>
    <row r="5" spans="2:18" ht="15" thickBot="1" x14ac:dyDescent="0.35">
      <c r="B5" s="144"/>
      <c r="C5" s="145"/>
      <c r="D5" s="144"/>
      <c r="E5" s="145"/>
      <c r="F5" s="80" t="s">
        <v>88</v>
      </c>
      <c r="G5" s="80" t="s">
        <v>88</v>
      </c>
      <c r="H5" s="147"/>
      <c r="J5" s="109"/>
      <c r="K5" s="109"/>
      <c r="L5" s="109"/>
      <c r="M5" s="109"/>
      <c r="N5" s="109"/>
      <c r="O5" s="109"/>
      <c r="P5" s="109"/>
      <c r="Q5" s="109"/>
      <c r="R5" s="109"/>
    </row>
    <row r="6" spans="2:18" ht="20.399999999999999" x14ac:dyDescent="0.3">
      <c r="B6" s="131">
        <v>1</v>
      </c>
      <c r="C6" s="134" t="s">
        <v>63</v>
      </c>
      <c r="D6" s="113" t="s">
        <v>64</v>
      </c>
      <c r="E6" s="121" t="s">
        <v>90</v>
      </c>
      <c r="F6" s="81" t="s">
        <v>91</v>
      </c>
      <c r="G6" s="127" t="s">
        <v>95</v>
      </c>
      <c r="H6" s="111">
        <v>5000</v>
      </c>
      <c r="J6" s="109"/>
      <c r="K6" s="109"/>
      <c r="L6" s="109"/>
      <c r="M6" s="109"/>
      <c r="N6" s="109"/>
      <c r="O6" s="109"/>
      <c r="P6" s="109"/>
      <c r="Q6" s="109"/>
      <c r="R6" s="109"/>
    </row>
    <row r="7" spans="2:18" ht="20.399999999999999" x14ac:dyDescent="0.3">
      <c r="B7" s="132"/>
      <c r="C7" s="135"/>
      <c r="D7" s="114"/>
      <c r="E7" s="122"/>
      <c r="F7" s="81" t="s">
        <v>92</v>
      </c>
      <c r="G7" s="128"/>
      <c r="H7" s="119"/>
      <c r="J7" s="109"/>
      <c r="K7" s="109"/>
      <c r="L7" s="109"/>
      <c r="M7" s="109"/>
      <c r="N7" s="109"/>
      <c r="O7" s="109"/>
      <c r="P7" s="109"/>
      <c r="Q7" s="109"/>
      <c r="R7" s="109"/>
    </row>
    <row r="8" spans="2:18" ht="20.399999999999999" x14ac:dyDescent="0.3">
      <c r="B8" s="132"/>
      <c r="C8" s="135"/>
      <c r="D8" s="114"/>
      <c r="E8" s="122"/>
      <c r="F8" s="81" t="s">
        <v>93</v>
      </c>
      <c r="G8" s="128"/>
      <c r="H8" s="119"/>
      <c r="J8" s="109"/>
      <c r="K8" s="109"/>
      <c r="L8" s="109"/>
      <c r="M8" s="109"/>
      <c r="N8" s="109"/>
      <c r="O8" s="109"/>
      <c r="P8" s="109"/>
      <c r="Q8" s="109"/>
      <c r="R8" s="109"/>
    </row>
    <row r="9" spans="2:18" ht="21" thickBot="1" x14ac:dyDescent="0.35">
      <c r="B9" s="132"/>
      <c r="C9" s="135"/>
      <c r="D9" s="115"/>
      <c r="E9" s="123"/>
      <c r="F9" s="87" t="s">
        <v>94</v>
      </c>
      <c r="G9" s="128"/>
      <c r="H9" s="112"/>
      <c r="J9" s="109"/>
      <c r="K9" s="109"/>
      <c r="L9" s="109"/>
      <c r="M9" s="109"/>
      <c r="N9" s="109"/>
      <c r="O9" s="109"/>
      <c r="P9" s="109"/>
      <c r="Q9" s="109"/>
      <c r="R9" s="109"/>
    </row>
    <row r="10" spans="2:18" ht="20.399999999999999" x14ac:dyDescent="0.3">
      <c r="B10" s="132"/>
      <c r="C10" s="135"/>
      <c r="D10" s="113" t="s">
        <v>65</v>
      </c>
      <c r="E10" s="121" t="s">
        <v>96</v>
      </c>
      <c r="F10" s="81" t="s">
        <v>97</v>
      </c>
      <c r="G10" s="148"/>
      <c r="H10" s="111">
        <v>8000</v>
      </c>
      <c r="J10" s="109"/>
      <c r="K10" s="109"/>
      <c r="L10" s="109"/>
      <c r="M10" s="109"/>
      <c r="N10" s="109"/>
      <c r="O10" s="109"/>
      <c r="P10" s="109"/>
      <c r="Q10" s="109"/>
      <c r="R10" s="109"/>
    </row>
    <row r="11" spans="2:18" ht="20.399999999999999" x14ac:dyDescent="0.3">
      <c r="B11" s="132"/>
      <c r="C11" s="135"/>
      <c r="D11" s="114"/>
      <c r="E11" s="122"/>
      <c r="F11" s="81" t="s">
        <v>98</v>
      </c>
      <c r="G11" s="149"/>
      <c r="H11" s="119"/>
      <c r="J11" s="109"/>
      <c r="K11" s="109"/>
      <c r="L11" s="109"/>
      <c r="M11" s="109"/>
      <c r="N11" s="109"/>
      <c r="O11" s="109"/>
      <c r="P11" s="109"/>
      <c r="Q11" s="109"/>
      <c r="R11" s="109"/>
    </row>
    <row r="12" spans="2:18" ht="15" thickBot="1" x14ac:dyDescent="0.35">
      <c r="B12" s="132"/>
      <c r="C12" s="135"/>
      <c r="D12" s="115"/>
      <c r="E12" s="123"/>
      <c r="F12" s="82" t="s">
        <v>99</v>
      </c>
      <c r="G12" s="150"/>
      <c r="H12" s="112"/>
      <c r="J12" s="109"/>
      <c r="K12" s="109"/>
      <c r="L12" s="109"/>
      <c r="M12" s="109"/>
      <c r="N12" s="109"/>
      <c r="O12" s="109"/>
      <c r="P12" s="109"/>
      <c r="Q12" s="109"/>
      <c r="R12" s="109"/>
    </row>
    <row r="13" spans="2:18" ht="20.399999999999999" x14ac:dyDescent="0.3">
      <c r="B13" s="132"/>
      <c r="C13" s="135"/>
      <c r="D13" s="113" t="s">
        <v>66</v>
      </c>
      <c r="E13" s="116" t="s">
        <v>100</v>
      </c>
      <c r="F13" s="81" t="s">
        <v>101</v>
      </c>
      <c r="G13" s="151"/>
      <c r="H13" s="111">
        <v>15000</v>
      </c>
      <c r="J13" s="109"/>
      <c r="K13" s="109"/>
      <c r="L13" s="109"/>
      <c r="M13" s="109"/>
      <c r="N13" s="109"/>
      <c r="O13" s="109"/>
      <c r="P13" s="109"/>
      <c r="Q13" s="109"/>
      <c r="R13" s="109"/>
    </row>
    <row r="14" spans="2:18" ht="21" thickBot="1" x14ac:dyDescent="0.35">
      <c r="B14" s="133"/>
      <c r="C14" s="136"/>
      <c r="D14" s="115"/>
      <c r="E14" s="118"/>
      <c r="F14" s="82" t="s">
        <v>102</v>
      </c>
      <c r="G14" s="152"/>
      <c r="H14" s="112"/>
      <c r="J14" s="109"/>
      <c r="K14" s="109"/>
      <c r="L14" s="109"/>
      <c r="M14" s="109"/>
      <c r="N14" s="109"/>
      <c r="O14" s="109"/>
      <c r="P14" s="109"/>
      <c r="Q14" s="109"/>
      <c r="R14" s="109"/>
    </row>
    <row r="15" spans="2:18" x14ac:dyDescent="0.3">
      <c r="B15" s="131">
        <v>2</v>
      </c>
      <c r="C15" s="134" t="s">
        <v>67</v>
      </c>
      <c r="D15" s="113" t="s">
        <v>68</v>
      </c>
      <c r="E15" s="116" t="s">
        <v>103</v>
      </c>
      <c r="F15" s="81" t="s">
        <v>104</v>
      </c>
      <c r="G15" s="127" t="s">
        <v>129</v>
      </c>
      <c r="H15" s="111">
        <v>20000</v>
      </c>
      <c r="J15" s="109"/>
      <c r="K15" s="109"/>
      <c r="L15" s="109"/>
      <c r="M15" s="109"/>
      <c r="N15" s="109"/>
      <c r="O15" s="109"/>
      <c r="P15" s="109"/>
      <c r="Q15" s="109"/>
      <c r="R15" s="109"/>
    </row>
    <row r="16" spans="2:18" ht="20.399999999999999" x14ac:dyDescent="0.3">
      <c r="B16" s="132"/>
      <c r="C16" s="135"/>
      <c r="D16" s="114"/>
      <c r="E16" s="117"/>
      <c r="F16" s="83" t="s">
        <v>105</v>
      </c>
      <c r="G16" s="128"/>
      <c r="H16" s="119"/>
      <c r="J16" s="109"/>
      <c r="K16" s="109"/>
      <c r="L16" s="109"/>
      <c r="M16" s="109"/>
      <c r="N16" s="109"/>
      <c r="O16" s="109"/>
      <c r="P16" s="109"/>
      <c r="Q16" s="109"/>
      <c r="R16" s="109"/>
    </row>
    <row r="17" spans="2:18" ht="20.399999999999999" x14ac:dyDescent="0.3">
      <c r="B17" s="132"/>
      <c r="C17" s="135"/>
      <c r="D17" s="114"/>
      <c r="E17" s="117"/>
      <c r="F17" s="81" t="s">
        <v>106</v>
      </c>
      <c r="G17" s="128"/>
      <c r="H17" s="119"/>
      <c r="J17" s="109"/>
      <c r="K17" s="109"/>
      <c r="L17" s="109"/>
      <c r="M17" s="109"/>
      <c r="N17" s="109"/>
      <c r="O17" s="109"/>
      <c r="P17" s="109"/>
      <c r="Q17" s="109"/>
      <c r="R17" s="109"/>
    </row>
    <row r="18" spans="2:18" ht="21" thickBot="1" x14ac:dyDescent="0.35">
      <c r="B18" s="132"/>
      <c r="C18" s="135"/>
      <c r="D18" s="115"/>
      <c r="E18" s="118"/>
      <c r="F18" s="82" t="s">
        <v>107</v>
      </c>
      <c r="G18" s="129"/>
      <c r="H18" s="112"/>
      <c r="J18" s="109"/>
      <c r="K18" s="109"/>
      <c r="L18" s="109"/>
      <c r="M18" s="109"/>
      <c r="N18" s="109"/>
      <c r="O18" s="109"/>
      <c r="P18" s="109"/>
      <c r="Q18" s="109"/>
      <c r="R18" s="109"/>
    </row>
    <row r="19" spans="2:18" x14ac:dyDescent="0.3">
      <c r="B19" s="132"/>
      <c r="C19" s="135"/>
      <c r="D19" s="113" t="s">
        <v>69</v>
      </c>
      <c r="E19" s="121" t="s">
        <v>108</v>
      </c>
      <c r="F19" s="81" t="s">
        <v>104</v>
      </c>
      <c r="G19" s="127" t="s">
        <v>130</v>
      </c>
      <c r="H19" s="111">
        <v>15000</v>
      </c>
      <c r="J19" s="109"/>
      <c r="K19" s="109"/>
      <c r="L19" s="109"/>
      <c r="M19" s="109"/>
      <c r="N19" s="109"/>
      <c r="O19" s="109"/>
      <c r="P19" s="109"/>
      <c r="Q19" s="109"/>
      <c r="R19" s="109"/>
    </row>
    <row r="20" spans="2:18" ht="20.399999999999999" x14ac:dyDescent="0.3">
      <c r="B20" s="132"/>
      <c r="C20" s="135"/>
      <c r="D20" s="114"/>
      <c r="E20" s="122"/>
      <c r="F20" s="81" t="s">
        <v>109</v>
      </c>
      <c r="G20" s="128"/>
      <c r="H20" s="119"/>
      <c r="J20" s="109"/>
      <c r="K20" s="109"/>
      <c r="L20" s="109"/>
      <c r="M20" s="109"/>
      <c r="N20" s="109"/>
      <c r="O20" s="109"/>
      <c r="P20" s="109"/>
      <c r="Q20" s="109"/>
      <c r="R20" s="109"/>
    </row>
    <row r="21" spans="2:18" ht="15" thickBot="1" x14ac:dyDescent="0.35">
      <c r="B21" s="133"/>
      <c r="C21" s="136"/>
      <c r="D21" s="115"/>
      <c r="E21" s="123"/>
      <c r="F21" s="81" t="s">
        <v>110</v>
      </c>
      <c r="G21" s="130"/>
      <c r="H21" s="112"/>
      <c r="J21" s="109"/>
      <c r="K21" s="109"/>
      <c r="L21" s="109"/>
      <c r="M21" s="109"/>
      <c r="N21" s="109"/>
      <c r="O21" s="109"/>
      <c r="P21" s="109"/>
      <c r="Q21" s="109"/>
      <c r="R21" s="109"/>
    </row>
    <row r="22" spans="2:18" x14ac:dyDescent="0.3">
      <c r="B22" s="131">
        <v>3</v>
      </c>
      <c r="C22" s="134" t="s">
        <v>128</v>
      </c>
      <c r="D22" s="113" t="s">
        <v>70</v>
      </c>
      <c r="E22" s="116" t="s">
        <v>111</v>
      </c>
      <c r="F22" s="88" t="s">
        <v>112</v>
      </c>
      <c r="G22" s="140"/>
      <c r="H22" s="111">
        <v>15000</v>
      </c>
      <c r="J22" s="109"/>
      <c r="K22" s="109"/>
      <c r="L22" s="109"/>
      <c r="M22" s="109"/>
      <c r="N22" s="109"/>
      <c r="O22" s="109"/>
      <c r="P22" s="109"/>
      <c r="Q22" s="109"/>
      <c r="R22" s="109"/>
    </row>
    <row r="23" spans="2:18" ht="21" thickBot="1" x14ac:dyDescent="0.35">
      <c r="B23" s="132"/>
      <c r="C23" s="135"/>
      <c r="D23" s="115"/>
      <c r="E23" s="118"/>
      <c r="F23" s="82" t="s">
        <v>113</v>
      </c>
      <c r="G23" s="141"/>
      <c r="H23" s="112"/>
      <c r="J23" s="109"/>
      <c r="K23" s="109"/>
      <c r="L23" s="109"/>
      <c r="M23" s="109"/>
      <c r="N23" s="109"/>
      <c r="O23" s="109"/>
      <c r="P23" s="109"/>
      <c r="Q23" s="109"/>
      <c r="R23" s="109"/>
    </row>
    <row r="24" spans="2:18" x14ac:dyDescent="0.3">
      <c r="B24" s="132"/>
      <c r="C24" s="135"/>
      <c r="D24" s="113" t="s">
        <v>71</v>
      </c>
      <c r="E24" s="116" t="s">
        <v>114</v>
      </c>
      <c r="F24" s="81" t="s">
        <v>104</v>
      </c>
      <c r="G24" s="127" t="s">
        <v>131</v>
      </c>
      <c r="H24" s="111">
        <v>20000</v>
      </c>
      <c r="J24" s="109"/>
      <c r="K24" s="109"/>
      <c r="L24" s="109"/>
      <c r="M24" s="109"/>
      <c r="N24" s="109"/>
      <c r="O24" s="109"/>
      <c r="P24" s="109"/>
      <c r="Q24" s="109"/>
      <c r="R24" s="109"/>
    </row>
    <row r="25" spans="2:18" ht="20.399999999999999" x14ac:dyDescent="0.3">
      <c r="B25" s="132"/>
      <c r="C25" s="135"/>
      <c r="D25" s="114"/>
      <c r="E25" s="117"/>
      <c r="F25" s="81" t="s">
        <v>115</v>
      </c>
      <c r="G25" s="128"/>
      <c r="H25" s="119"/>
      <c r="J25" s="109"/>
      <c r="K25" s="109"/>
      <c r="L25" s="109"/>
      <c r="M25" s="109"/>
      <c r="N25" s="109"/>
      <c r="O25" s="109"/>
      <c r="P25" s="109"/>
      <c r="Q25" s="109"/>
      <c r="R25" s="109"/>
    </row>
    <row r="26" spans="2:18" ht="20.399999999999999" x14ac:dyDescent="0.3">
      <c r="B26" s="132"/>
      <c r="C26" s="135"/>
      <c r="D26" s="114"/>
      <c r="E26" s="117"/>
      <c r="F26" s="85" t="s">
        <v>116</v>
      </c>
      <c r="G26" s="153"/>
      <c r="H26" s="119"/>
      <c r="J26" s="109"/>
      <c r="K26" s="109"/>
      <c r="L26" s="109"/>
      <c r="M26" s="109"/>
      <c r="N26" s="109"/>
      <c r="O26" s="109"/>
      <c r="P26" s="109"/>
      <c r="Q26" s="109"/>
      <c r="R26" s="109"/>
    </row>
    <row r="27" spans="2:18" ht="40.799999999999997" x14ac:dyDescent="0.3">
      <c r="B27" s="132"/>
      <c r="C27" s="135"/>
      <c r="D27" s="114"/>
      <c r="E27" s="117"/>
      <c r="F27" s="81" t="s">
        <v>117</v>
      </c>
      <c r="G27" s="84" t="s">
        <v>73</v>
      </c>
      <c r="H27" s="119"/>
      <c r="J27" s="109"/>
      <c r="K27" s="109"/>
      <c r="L27" s="109"/>
      <c r="M27" s="109"/>
      <c r="N27" s="109"/>
      <c r="O27" s="109"/>
      <c r="P27" s="109"/>
      <c r="Q27" s="109"/>
      <c r="R27" s="109"/>
    </row>
    <row r="28" spans="2:18" ht="51.6" thickBot="1" x14ac:dyDescent="0.35">
      <c r="B28" s="132"/>
      <c r="C28" s="135"/>
      <c r="D28" s="115"/>
      <c r="E28" s="118"/>
      <c r="F28" s="82" t="s">
        <v>75</v>
      </c>
      <c r="G28" s="86" t="s">
        <v>74</v>
      </c>
      <c r="H28" s="112"/>
    </row>
    <row r="29" spans="2:18" ht="20.399999999999999" x14ac:dyDescent="0.3">
      <c r="B29" s="132"/>
      <c r="C29" s="135"/>
      <c r="D29" s="113" t="s">
        <v>72</v>
      </c>
      <c r="E29" s="121" t="s">
        <v>118</v>
      </c>
      <c r="F29" s="81" t="s">
        <v>119</v>
      </c>
      <c r="G29" s="137" t="s">
        <v>121</v>
      </c>
      <c r="H29" s="111">
        <v>10000</v>
      </c>
    </row>
    <row r="30" spans="2:18" x14ac:dyDescent="0.3">
      <c r="B30" s="132"/>
      <c r="C30" s="135"/>
      <c r="D30" s="114"/>
      <c r="E30" s="122"/>
      <c r="F30" s="81" t="s">
        <v>104</v>
      </c>
      <c r="G30" s="138"/>
      <c r="H30" s="119"/>
    </row>
    <row r="31" spans="2:18" x14ac:dyDescent="0.3">
      <c r="B31" s="132"/>
      <c r="C31" s="135"/>
      <c r="D31" s="114"/>
      <c r="E31" s="122"/>
      <c r="F31" s="81" t="s">
        <v>120</v>
      </c>
      <c r="G31" s="138"/>
      <c r="H31" s="119"/>
    </row>
    <row r="32" spans="2:18" ht="15" thickBot="1" x14ac:dyDescent="0.35">
      <c r="B32" s="132"/>
      <c r="C32" s="135"/>
      <c r="D32" s="115"/>
      <c r="E32" s="123"/>
      <c r="F32" s="82" t="s">
        <v>112</v>
      </c>
      <c r="G32" s="139"/>
      <c r="H32" s="112"/>
    </row>
    <row r="33" spans="2:8" x14ac:dyDescent="0.3">
      <c r="B33" s="132"/>
      <c r="C33" s="135"/>
      <c r="D33" s="113" t="s">
        <v>76</v>
      </c>
      <c r="E33" s="121" t="s">
        <v>122</v>
      </c>
      <c r="F33" s="81" t="s">
        <v>104</v>
      </c>
      <c r="G33" s="124"/>
      <c r="H33" s="111">
        <v>20000</v>
      </c>
    </row>
    <row r="34" spans="2:8" ht="20.399999999999999" x14ac:dyDescent="0.3">
      <c r="B34" s="132"/>
      <c r="C34" s="135"/>
      <c r="D34" s="114"/>
      <c r="E34" s="122"/>
      <c r="F34" s="81" t="s">
        <v>123</v>
      </c>
      <c r="G34" s="125"/>
      <c r="H34" s="119"/>
    </row>
    <row r="35" spans="2:8" x14ac:dyDescent="0.3">
      <c r="B35" s="132"/>
      <c r="C35" s="135"/>
      <c r="D35" s="114"/>
      <c r="E35" s="122"/>
      <c r="F35" s="85" t="s">
        <v>112</v>
      </c>
      <c r="G35" s="125"/>
      <c r="H35" s="119"/>
    </row>
    <row r="36" spans="2:8" ht="40.200000000000003" x14ac:dyDescent="0.3">
      <c r="B36" s="132"/>
      <c r="C36" s="135"/>
      <c r="D36" s="114"/>
      <c r="E36" s="122"/>
      <c r="F36" s="81" t="s">
        <v>79</v>
      </c>
      <c r="G36" s="125"/>
      <c r="H36" s="119"/>
    </row>
    <row r="37" spans="2:8" ht="50.4" x14ac:dyDescent="0.3">
      <c r="B37" s="132"/>
      <c r="C37" s="135"/>
      <c r="D37" s="114"/>
      <c r="E37" s="122"/>
      <c r="F37" s="81" t="s">
        <v>80</v>
      </c>
      <c r="G37" s="125"/>
      <c r="H37" s="119"/>
    </row>
    <row r="38" spans="2:8" ht="20.399999999999999" thickBot="1" x14ac:dyDescent="0.35">
      <c r="B38" s="133"/>
      <c r="C38" s="136"/>
      <c r="D38" s="115"/>
      <c r="E38" s="123"/>
      <c r="F38" s="82" t="s">
        <v>124</v>
      </c>
      <c r="G38" s="126"/>
      <c r="H38" s="112"/>
    </row>
    <row r="39" spans="2:8" x14ac:dyDescent="0.3">
      <c r="B39" s="131">
        <v>4</v>
      </c>
      <c r="C39" s="134" t="s">
        <v>77</v>
      </c>
      <c r="D39" s="113" t="s">
        <v>78</v>
      </c>
      <c r="E39" s="116" t="s">
        <v>125</v>
      </c>
      <c r="F39" s="81" t="s">
        <v>126</v>
      </c>
      <c r="G39" s="124"/>
      <c r="H39" s="111">
        <v>15000</v>
      </c>
    </row>
    <row r="40" spans="2:8" ht="15" thickBot="1" x14ac:dyDescent="0.35">
      <c r="B40" s="132"/>
      <c r="C40" s="135"/>
      <c r="D40" s="115"/>
      <c r="E40" s="118"/>
      <c r="F40" s="82" t="s">
        <v>112</v>
      </c>
      <c r="G40" s="126"/>
      <c r="H40" s="112"/>
    </row>
    <row r="41" spans="2:8" ht="30.6" x14ac:dyDescent="0.3">
      <c r="B41" s="132"/>
      <c r="C41" s="135"/>
      <c r="D41" s="113" t="s">
        <v>81</v>
      </c>
      <c r="E41" s="116" t="s">
        <v>127</v>
      </c>
      <c r="F41" s="81" t="s">
        <v>104</v>
      </c>
      <c r="G41" s="84" t="s">
        <v>73</v>
      </c>
      <c r="H41" s="111">
        <v>25000</v>
      </c>
    </row>
    <row r="42" spans="2:8" ht="20.399999999999999" x14ac:dyDescent="0.3">
      <c r="B42" s="132"/>
      <c r="C42" s="135"/>
      <c r="D42" s="114"/>
      <c r="E42" s="117"/>
      <c r="F42" s="81" t="s">
        <v>115</v>
      </c>
      <c r="G42" s="128" t="s">
        <v>82</v>
      </c>
      <c r="H42" s="119"/>
    </row>
    <row r="43" spans="2:8" ht="21" thickBot="1" x14ac:dyDescent="0.35">
      <c r="B43" s="133"/>
      <c r="C43" s="136"/>
      <c r="D43" s="115"/>
      <c r="E43" s="118"/>
      <c r="F43" s="81" t="s">
        <v>116</v>
      </c>
      <c r="G43" s="129"/>
      <c r="H43" s="112"/>
    </row>
    <row r="44" spans="2:8" x14ac:dyDescent="0.3">
      <c r="F44" s="89"/>
    </row>
  </sheetData>
  <sheetProtection algorithmName="SHA-512" hashValue="+lxTPiqDekei+cba7HTxlDJ8O91l99J6HehTPwLbOpzKNSZOwhagZ1UltK4gguxfX8+a0JZaEs+R6Rdw030g8A==" saltValue="qA6vluuBtf5gDUyOkPQ5yw==" spinCount="100000" sheet="1" objects="1" scenarios="1"/>
  <mergeCells count="58">
    <mergeCell ref="H19:H21"/>
    <mergeCell ref="G24:G26"/>
    <mergeCell ref="G42:G43"/>
    <mergeCell ref="B15:B21"/>
    <mergeCell ref="C15:C21"/>
    <mergeCell ref="B22:B38"/>
    <mergeCell ref="C22:C38"/>
    <mergeCell ref="H39:H40"/>
    <mergeCell ref="D41:D43"/>
    <mergeCell ref="E41:E43"/>
    <mergeCell ref="H41:H43"/>
    <mergeCell ref="H15:H18"/>
    <mergeCell ref="D15:D18"/>
    <mergeCell ref="E19:E21"/>
    <mergeCell ref="D19:D21"/>
    <mergeCell ref="E15:E18"/>
    <mergeCell ref="E13:E14"/>
    <mergeCell ref="D13:D14"/>
    <mergeCell ref="G10:G12"/>
    <mergeCell ref="G13:G14"/>
    <mergeCell ref="H6:H9"/>
    <mergeCell ref="H10:H12"/>
    <mergeCell ref="H13:H14"/>
    <mergeCell ref="D4:E5"/>
    <mergeCell ref="E6:E9"/>
    <mergeCell ref="D6:D9"/>
    <mergeCell ref="H4:H5"/>
    <mergeCell ref="D10:D12"/>
    <mergeCell ref="E10:E12"/>
    <mergeCell ref="B39:B43"/>
    <mergeCell ref="C39:C43"/>
    <mergeCell ref="D39:D40"/>
    <mergeCell ref="E39:E40"/>
    <mergeCell ref="G39:G40"/>
    <mergeCell ref="H29:H32"/>
    <mergeCell ref="D33:D38"/>
    <mergeCell ref="E33:E38"/>
    <mergeCell ref="G33:G38"/>
    <mergeCell ref="H33:H38"/>
    <mergeCell ref="D29:D32"/>
    <mergeCell ref="E29:E32"/>
    <mergeCell ref="G29:G32"/>
    <mergeCell ref="J4:R27"/>
    <mergeCell ref="J2:R2"/>
    <mergeCell ref="H22:H23"/>
    <mergeCell ref="D24:D28"/>
    <mergeCell ref="E24:E28"/>
    <mergeCell ref="H24:H28"/>
    <mergeCell ref="B2:H2"/>
    <mergeCell ref="G15:G18"/>
    <mergeCell ref="G19:G21"/>
    <mergeCell ref="D22:D23"/>
    <mergeCell ref="E22:E23"/>
    <mergeCell ref="G22:G23"/>
    <mergeCell ref="C6:C14"/>
    <mergeCell ref="B6:B14"/>
    <mergeCell ref="G6:G9"/>
    <mergeCell ref="B4: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7ad60da-7f49-4bc9-b8d7-63c27a5145b6">
      <UserInfo>
        <DisplayName>Aurore Médieu</DisplayName>
        <AccountId>21</AccountId>
        <AccountType/>
      </UserInfo>
      <UserInfo>
        <DisplayName>Clara Massin</DisplayName>
        <AccountId>10</AccountId>
        <AccountType/>
      </UserInfo>
      <UserInfo>
        <DisplayName>Antoine Detourne</DisplayName>
        <AccountId>52</AccountId>
        <AccountType/>
      </UserInfo>
      <UserInfo>
        <DisplayName>Chloé Sancho Latreille</DisplayName>
        <AccountId>105</AccountId>
        <AccountType/>
      </UserInfo>
    </SharedWithUsers>
    <lcf76f155ced4ddcb4097134ff3c332f xmlns="96029504-a35b-4fea-a64d-14cdd5608ab4">
      <Terms xmlns="http://schemas.microsoft.com/office/infopath/2007/PartnerControls"/>
    </lcf76f155ced4ddcb4097134ff3c332f>
    <TaxCatchAll xmlns="07ad60da-7f49-4bc9-b8d7-63c27a5145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996C3D50F18640951FF8E177EE2327" ma:contentTypeVersion="16" ma:contentTypeDescription="Crée un document." ma:contentTypeScope="" ma:versionID="c28612df8c620e06268dfc0d3a7a8472">
  <xsd:schema xmlns:xsd="http://www.w3.org/2001/XMLSchema" xmlns:xs="http://www.w3.org/2001/XMLSchema" xmlns:p="http://schemas.microsoft.com/office/2006/metadata/properties" xmlns:ns2="96029504-a35b-4fea-a64d-14cdd5608ab4" xmlns:ns3="07ad60da-7f49-4bc9-b8d7-63c27a5145b6" targetNamespace="http://schemas.microsoft.com/office/2006/metadata/properties" ma:root="true" ma:fieldsID="1c8e55e216d29df505a70ed0aab03cfb" ns2:_="" ns3:_="">
    <xsd:import namespace="96029504-a35b-4fea-a64d-14cdd5608ab4"/>
    <xsd:import namespace="07ad60da-7f49-4bc9-b8d7-63c27a5145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29504-a35b-4fea-a64d-14cdd5608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437d59ea-2bbd-4c69-b932-416c209b1c7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ad60da-7f49-4bc9-b8d7-63c27a5145b6"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c5146417-abae-4742-b069-fe584eb4b3de}" ma:internalName="TaxCatchAll" ma:showField="CatchAllData" ma:web="07ad60da-7f49-4bc9-b8d7-63c27a5145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FB57C-5410-43D3-800D-0A941EB1E6CB}">
  <ds:schemaRefs>
    <ds:schemaRef ds:uri="http://schemas.microsoft.com/office/2006/metadata/properties"/>
    <ds:schemaRef ds:uri="http://schemas.microsoft.com/office/infopath/2007/PartnerControls"/>
    <ds:schemaRef ds:uri="07ad60da-7f49-4bc9-b8d7-63c27a5145b6"/>
    <ds:schemaRef ds:uri="96029504-a35b-4fea-a64d-14cdd5608ab4"/>
  </ds:schemaRefs>
</ds:datastoreItem>
</file>

<file path=customXml/itemProps2.xml><?xml version="1.0" encoding="utf-8"?>
<ds:datastoreItem xmlns:ds="http://schemas.openxmlformats.org/officeDocument/2006/customXml" ds:itemID="{825DC9D1-AAC0-4905-A4D3-92FFDE572364}">
  <ds:schemaRefs>
    <ds:schemaRef ds:uri="http://schemas.microsoft.com/sharepoint/v3/contenttype/forms"/>
  </ds:schemaRefs>
</ds:datastoreItem>
</file>

<file path=customXml/itemProps3.xml><?xml version="1.0" encoding="utf-8"?>
<ds:datastoreItem xmlns:ds="http://schemas.openxmlformats.org/officeDocument/2006/customXml" ds:itemID="{86F5AD51-5E68-47EA-B209-92DD43CD3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29504-a35b-4fea-a64d-14cdd5608ab4"/>
    <ds:schemaRef ds:uri="07ad60da-7f49-4bc9-b8d7-63c27a5145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BP projet</vt:lpstr>
      <vt:lpstr>Exemple de BP complété</vt:lpstr>
      <vt:lpstr>Notice du BP projet</vt:lpstr>
      <vt:lpstr>Dépenses éligibles par axes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dc:creator>
  <cp:keywords/>
  <dc:description/>
  <cp:lastModifiedBy>Chloé Sancho Latreille</cp:lastModifiedBy>
  <cp:revision/>
  <dcterms:created xsi:type="dcterms:W3CDTF">2015-06-05T18:19:34Z</dcterms:created>
  <dcterms:modified xsi:type="dcterms:W3CDTF">2026-02-26T08:06:09Z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0x0101008E996C3D50F18640951FF8E177EE2327</vt:lpwstr>
  </property>
  <property fmtid="{D5CDD505-2E9C-101B-9397-08002B2CF9AE}" pid="3" name="MediaServiceImageTags">
    <vt:lpwstr/>
  </property>
</Properties>
</file>